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lia Tellez\Documents\Admon. 2020-2024\Transparencia\2022\4to Trimestre\LEY GENERAL CONTABILIDAD GUBERNAMENTAL\INFORMACIÓN ADICIONAL\"/>
    </mc:Choice>
  </mc:AlternateContent>
  <bookViews>
    <workbookView xWindow="0" yWindow="0" windowWidth="24000" windowHeight="9630"/>
  </bookViews>
  <sheets>
    <sheet name="2023" sheetId="1" r:id="rId1"/>
  </sheets>
  <definedNames>
    <definedName name="_xlnm._FilterDatabase" localSheetId="0" hidden="1">'2023'!$A$4:$N$108</definedName>
    <definedName name="_xlnm.Print_Area" localSheetId="0">'2023'!$A$1:$N$104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4" i="1" l="1"/>
  <c r="B103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 s="1"/>
  <c r="B101" i="1"/>
  <c r="B100" i="1"/>
  <c r="N99" i="1"/>
  <c r="N98" i="1" s="1"/>
  <c r="M99" i="1"/>
  <c r="L99" i="1"/>
  <c r="K99" i="1"/>
  <c r="J99" i="1"/>
  <c r="J98" i="1" s="1"/>
  <c r="I99" i="1"/>
  <c r="H99" i="1"/>
  <c r="G99" i="1"/>
  <c r="F99" i="1"/>
  <c r="F98" i="1" s="1"/>
  <c r="E99" i="1"/>
  <c r="D99" i="1"/>
  <c r="C99" i="1"/>
  <c r="B99" i="1" s="1"/>
  <c r="M98" i="1"/>
  <c r="L98" i="1"/>
  <c r="K98" i="1"/>
  <c r="I98" i="1"/>
  <c r="H98" i="1"/>
  <c r="G98" i="1"/>
  <c r="E98" i="1"/>
  <c r="D98" i="1"/>
  <c r="B97" i="1"/>
  <c r="B96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 s="1"/>
  <c r="B94" i="1"/>
  <c r="B93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 s="1"/>
  <c r="B91" i="1"/>
  <c r="B90" i="1"/>
  <c r="B89" i="1"/>
  <c r="B88" i="1"/>
  <c r="B87" i="1"/>
  <c r="B86" i="1"/>
  <c r="B85" i="1"/>
  <c r="B84" i="1"/>
  <c r="N83" i="1"/>
  <c r="N82" i="1" s="1"/>
  <c r="N81" i="1" s="1"/>
  <c r="M83" i="1"/>
  <c r="L83" i="1"/>
  <c r="L82" i="1" s="1"/>
  <c r="L81" i="1" s="1"/>
  <c r="K83" i="1"/>
  <c r="K82" i="1" s="1"/>
  <c r="K81" i="1" s="1"/>
  <c r="J83" i="1"/>
  <c r="J82" i="1" s="1"/>
  <c r="J81" i="1" s="1"/>
  <c r="I83" i="1"/>
  <c r="H83" i="1"/>
  <c r="H82" i="1" s="1"/>
  <c r="H81" i="1" s="1"/>
  <c r="G83" i="1"/>
  <c r="G82" i="1" s="1"/>
  <c r="G81" i="1" s="1"/>
  <c r="F83" i="1"/>
  <c r="F82" i="1" s="1"/>
  <c r="F81" i="1" s="1"/>
  <c r="E83" i="1"/>
  <c r="D83" i="1"/>
  <c r="D82" i="1" s="1"/>
  <c r="D81" i="1" s="1"/>
  <c r="C83" i="1"/>
  <c r="B83" i="1" s="1"/>
  <c r="M82" i="1"/>
  <c r="M81" i="1" s="1"/>
  <c r="I82" i="1"/>
  <c r="I81" i="1" s="1"/>
  <c r="E82" i="1"/>
  <c r="E81" i="1" s="1"/>
  <c r="B80" i="1"/>
  <c r="B79" i="1"/>
  <c r="B78" i="1"/>
  <c r="B77" i="1"/>
  <c r="B76" i="1"/>
  <c r="B74" i="1"/>
  <c r="B73" i="1"/>
  <c r="B72" i="1"/>
  <c r="B71" i="1"/>
  <c r="B70" i="1"/>
  <c r="B69" i="1"/>
  <c r="B68" i="1"/>
  <c r="B67" i="1"/>
  <c r="N66" i="1"/>
  <c r="N65" i="1" s="1"/>
  <c r="M66" i="1"/>
  <c r="L66" i="1"/>
  <c r="L65" i="1" s="1"/>
  <c r="K66" i="1"/>
  <c r="K65" i="1" s="1"/>
  <c r="J66" i="1"/>
  <c r="J65" i="1" s="1"/>
  <c r="I66" i="1"/>
  <c r="H66" i="1"/>
  <c r="H65" i="1" s="1"/>
  <c r="G66" i="1"/>
  <c r="G65" i="1" s="1"/>
  <c r="F66" i="1"/>
  <c r="F65" i="1" s="1"/>
  <c r="E66" i="1"/>
  <c r="D66" i="1"/>
  <c r="D65" i="1" s="1"/>
  <c r="C66" i="1"/>
  <c r="B66" i="1" s="1"/>
  <c r="M65" i="1"/>
  <c r="I65" i="1"/>
  <c r="E65" i="1"/>
  <c r="B64" i="1"/>
  <c r="B63" i="1"/>
  <c r="B62" i="1"/>
  <c r="B61" i="1"/>
  <c r="B60" i="1"/>
  <c r="B59" i="1"/>
  <c r="B58" i="1"/>
  <c r="B57" i="1"/>
  <c r="B56" i="1"/>
  <c r="B55" i="1"/>
  <c r="B54" i="1"/>
  <c r="B53" i="1"/>
  <c r="N52" i="1"/>
  <c r="N51" i="1" s="1"/>
  <c r="N50" i="1" s="1"/>
  <c r="M52" i="1"/>
  <c r="M51" i="1" s="1"/>
  <c r="M50" i="1" s="1"/>
  <c r="L52" i="1"/>
  <c r="L51" i="1" s="1"/>
  <c r="L50" i="1" s="1"/>
  <c r="K52" i="1"/>
  <c r="J52" i="1"/>
  <c r="J51" i="1" s="1"/>
  <c r="J50" i="1" s="1"/>
  <c r="I52" i="1"/>
  <c r="I51" i="1" s="1"/>
  <c r="I50" i="1" s="1"/>
  <c r="H52" i="1"/>
  <c r="H51" i="1" s="1"/>
  <c r="H50" i="1" s="1"/>
  <c r="G52" i="1"/>
  <c r="F52" i="1"/>
  <c r="F51" i="1" s="1"/>
  <c r="F50" i="1" s="1"/>
  <c r="E52" i="1"/>
  <c r="E51" i="1" s="1"/>
  <c r="E50" i="1" s="1"/>
  <c r="D52" i="1"/>
  <c r="D51" i="1" s="1"/>
  <c r="D50" i="1" s="1"/>
  <c r="C52" i="1"/>
  <c r="B52" i="1"/>
  <c r="K51" i="1"/>
  <c r="K50" i="1" s="1"/>
  <c r="G51" i="1"/>
  <c r="G50" i="1" s="1"/>
  <c r="C51" i="1"/>
  <c r="B49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B47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 s="1"/>
  <c r="B45" i="1"/>
  <c r="B44" i="1"/>
  <c r="B43" i="1"/>
  <c r="B42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 s="1"/>
  <c r="B40" i="1"/>
  <c r="B39" i="1"/>
  <c r="B38" i="1"/>
  <c r="B37" i="1"/>
  <c r="B36" i="1"/>
  <c r="B35" i="1"/>
  <c r="B34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 s="1"/>
  <c r="B32" i="1"/>
  <c r="B31" i="1"/>
  <c r="B30" i="1"/>
  <c r="B29" i="1"/>
  <c r="B28" i="1"/>
  <c r="B27" i="1"/>
  <c r="B26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 s="1"/>
  <c r="B24" i="1"/>
  <c r="B23" i="1"/>
  <c r="B22" i="1"/>
  <c r="B21" i="1"/>
  <c r="B20" i="1"/>
  <c r="B19" i="1"/>
  <c r="N18" i="1"/>
  <c r="N17" i="1" s="1"/>
  <c r="M18" i="1"/>
  <c r="L18" i="1"/>
  <c r="L17" i="1" s="1"/>
  <c r="K18" i="1"/>
  <c r="K17" i="1" s="1"/>
  <c r="J18" i="1"/>
  <c r="J17" i="1" s="1"/>
  <c r="I18" i="1"/>
  <c r="H18" i="1"/>
  <c r="H17" i="1" s="1"/>
  <c r="G18" i="1"/>
  <c r="G17" i="1" s="1"/>
  <c r="F18" i="1"/>
  <c r="F17" i="1" s="1"/>
  <c r="E18" i="1"/>
  <c r="D18" i="1"/>
  <c r="D17" i="1" s="1"/>
  <c r="C18" i="1"/>
  <c r="B18" i="1" s="1"/>
  <c r="M17" i="1"/>
  <c r="I17" i="1"/>
  <c r="E17" i="1"/>
  <c r="B16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 s="1"/>
  <c r="B14" i="1"/>
  <c r="B13" i="1"/>
  <c r="N12" i="1"/>
  <c r="N7" i="1" s="1"/>
  <c r="M12" i="1"/>
  <c r="M7" i="1" s="1"/>
  <c r="L12" i="1"/>
  <c r="L7" i="1" s="1"/>
  <c r="K12" i="1"/>
  <c r="J12" i="1"/>
  <c r="J7" i="1" s="1"/>
  <c r="I12" i="1"/>
  <c r="I7" i="1" s="1"/>
  <c r="H12" i="1"/>
  <c r="H7" i="1" s="1"/>
  <c r="G12" i="1"/>
  <c r="F12" i="1"/>
  <c r="F7" i="1" s="1"/>
  <c r="E12" i="1"/>
  <c r="E7" i="1" s="1"/>
  <c r="D12" i="1"/>
  <c r="D7" i="1" s="1"/>
  <c r="C12" i="1"/>
  <c r="B12" i="1"/>
  <c r="B11" i="1"/>
  <c r="B10" i="1"/>
  <c r="B9" i="1"/>
  <c r="N8" i="1"/>
  <c r="M8" i="1"/>
  <c r="L8" i="1"/>
  <c r="K8" i="1"/>
  <c r="J8" i="1"/>
  <c r="I8" i="1"/>
  <c r="H8" i="1"/>
  <c r="G8" i="1"/>
  <c r="F8" i="1"/>
  <c r="E8" i="1"/>
  <c r="D8" i="1"/>
  <c r="C8" i="1"/>
  <c r="B8" i="1"/>
  <c r="K7" i="1"/>
  <c r="K6" i="1" s="1"/>
  <c r="K5" i="1" s="1"/>
  <c r="G7" i="1"/>
  <c r="G6" i="1" s="1"/>
  <c r="G5" i="1" s="1"/>
  <c r="J105" i="1" l="1"/>
  <c r="J6" i="1"/>
  <c r="J5" i="1" s="1"/>
  <c r="D6" i="1"/>
  <c r="D5" i="1" s="1"/>
  <c r="D105" i="1"/>
  <c r="H105" i="1"/>
  <c r="H6" i="1"/>
  <c r="H5" i="1" s="1"/>
  <c r="L6" i="1"/>
  <c r="L5" i="1" s="1"/>
  <c r="L105" i="1"/>
  <c r="B51" i="1"/>
  <c r="E105" i="1"/>
  <c r="E6" i="1"/>
  <c r="E5" i="1" s="1"/>
  <c r="M105" i="1"/>
  <c r="M6" i="1"/>
  <c r="M5" i="1" s="1"/>
  <c r="I105" i="1"/>
  <c r="I6" i="1"/>
  <c r="I5" i="1" s="1"/>
  <c r="B7" i="1"/>
  <c r="F105" i="1"/>
  <c r="F6" i="1"/>
  <c r="F5" i="1" s="1"/>
  <c r="N105" i="1"/>
  <c r="N6" i="1"/>
  <c r="N5" i="1" s="1"/>
  <c r="G105" i="1"/>
  <c r="K105" i="1"/>
  <c r="C7" i="1"/>
  <c r="C17" i="1"/>
  <c r="B17" i="1" s="1"/>
  <c r="C65" i="1"/>
  <c r="B65" i="1" s="1"/>
  <c r="C98" i="1"/>
  <c r="B98" i="1" s="1"/>
  <c r="C50" i="1"/>
  <c r="B50" i="1" s="1"/>
  <c r="C6" i="1" l="1"/>
  <c r="C82" i="1"/>
  <c r="B6" i="1"/>
  <c r="B82" i="1" l="1"/>
  <c r="B105" i="1" s="1"/>
  <c r="C81" i="1"/>
  <c r="B81" i="1" s="1"/>
  <c r="C105" i="1"/>
  <c r="C5" i="1"/>
  <c r="B5" i="1" l="1"/>
</calcChain>
</file>

<file path=xl/sharedStrings.xml><?xml version="1.0" encoding="utf-8"?>
<sst xmlns="http://schemas.openxmlformats.org/spreadsheetml/2006/main" count="116" uniqueCount="114">
  <si>
    <t>CALENDARIO DE INGRESOS BASE MENSUAL DEL EJERCICIO FISCAL 2023</t>
  </si>
  <si>
    <t>Concepto</t>
  </si>
  <si>
    <t>Anual Proyectado 2023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</si>
  <si>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</si>
  <si>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</si>
  <si>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</si>
  <si>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</si>
  <si>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</si>
  <si>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</si>
  <si>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</si>
  <si>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</si>
  <si>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</si>
  <si>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</si>
  <si>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</si>
  <si>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</si>
  <si>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</si>
  <si>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INGRESOS PROPIOS</t>
  </si>
  <si>
    <t>IMPUESTOS</t>
  </si>
  <si>
    <t>Impuestos sobre los Ingresos</t>
  </si>
  <si>
    <t>Impuesto a los ingresos obtenidos por establecimientos de enseñanza particular</t>
  </si>
  <si>
    <t>Impuesto sobre juegos permitidos, espectáculos públicos, diversiones y aparatos mecánicos o electromecánicos accionados por monedas o fichas</t>
  </si>
  <si>
    <t>Impuesto a comercios ambulantes</t>
  </si>
  <si>
    <t>Impuestos sobre el Patrimonio</t>
  </si>
  <si>
    <t>Impuesto Predial</t>
  </si>
  <si>
    <t>Impuesto sobre la Traslación de Dominio y otras Operaciones con Bienes Inmuebles</t>
  </si>
  <si>
    <t>Accesorios de Impuestos</t>
  </si>
  <si>
    <t>Accesorios de los Impuestos</t>
  </si>
  <si>
    <t>DERECHOS</t>
  </si>
  <si>
    <t>Derechos por Servicios Públicos</t>
  </si>
  <si>
    <t>Derecho por servicio de Alumbrado Público</t>
  </si>
  <si>
    <t>Derechos por servicios de Agua Potable</t>
  </si>
  <si>
    <t>Derechos por servicios de drenaje y alcantarillado</t>
  </si>
  <si>
    <t>Derecho por uso de rastro, guarda y matanza de ganado, transporte e inspección sanitaria, revisión de fierros para marcar ganado y magueyes.</t>
  </si>
  <si>
    <t>Derechos por servicio y uso de panteones municipales</t>
  </si>
  <si>
    <t>Derechos por servicio de Limpia</t>
  </si>
  <si>
    <t>Derechos por Registros, Liciencias y Permisos Diversos</t>
  </si>
  <si>
    <t>Derechos por Registro del Estado Familiar</t>
  </si>
  <si>
    <t>Derechos por servicios de certificaciones, legalizaciones y expedición de copias certificadas.</t>
  </si>
  <si>
    <t>Derechos por expedición, y renovación de placa de funcionamiento de establecimientos comerciales e industriales</t>
  </si>
  <si>
    <t>Derechos por servicio de expedición de placa de bicicletas y vehículos de propulsión no mecánica</t>
  </si>
  <si>
    <t>Derechos por expedición y renovación de placa de funcionamiento de establecimientos que enajenen o expendan bebidas alcohólicas</t>
  </si>
  <si>
    <t>Derechos por expedición y revalidación de licencias o permisos para la colocación y emisión de anuncios publicitarios</t>
  </si>
  <si>
    <t>Derechos por la expedición, renovación o refrendo de las licencias y permisos para estacionamientos y pensiones</t>
  </si>
  <si>
    <t>Derechos en materia de Desarrollo Urbano y Ecología</t>
  </si>
  <si>
    <t>Derechos por alineamiento, deslinde y nomenclatura</t>
  </si>
  <si>
    <t>Derechos por la realización y expedición de avalúos catastrales</t>
  </si>
  <si>
    <t>Derechos por la expedición de constancias y otorgamiento de licencias de uso de suelo y autorización de fraccionamientos en sus diversas modalidades</t>
  </si>
  <si>
    <t>Derechos por licencias para construcción, reconstrucción, ampliación y demolición</t>
  </si>
  <si>
    <t>Derechos por autorización de peritos en obras para construcción</t>
  </si>
  <si>
    <t>Derechos por autorización para la venta de lotes de terrenos en fraccionamientos</t>
  </si>
  <si>
    <t>Otros derechos por servicios relacionados con el desarrollo urbano</t>
  </si>
  <si>
    <t>Derechos por la participación en concursos,  licitaciones y ejecución de obra pública</t>
  </si>
  <si>
    <t xml:space="preserve">    1. Concurso o Licitación</t>
  </si>
  <si>
    <t xml:space="preserve">    2. Supervisión de obra pública</t>
  </si>
  <si>
    <t>Derechos por la expedición del dictamen de impacto ambiental y otros servicios en materia ecológica</t>
  </si>
  <si>
    <t>Derecho especial para obras por cooperacion</t>
  </si>
  <si>
    <t>Derechos por Servicios Prestados en Materia de Seguridad Pública y Tránsito</t>
  </si>
  <si>
    <t>Derechos por servicios prestados en materia de seguridad pública y tránsito</t>
  </si>
  <si>
    <t>Accesorios de Derechos</t>
  </si>
  <si>
    <t>Accesorios de los Derechos</t>
  </si>
  <si>
    <t>PRODUCTOS</t>
  </si>
  <si>
    <t>Productos</t>
  </si>
  <si>
    <t>Arrendamiento de bienes muebles o inmuebles propiedad del Municipio:</t>
  </si>
  <si>
    <t xml:space="preserve">     1. Uso de plazas y pisos en las calles, pasajes y lugares públicos</t>
  </si>
  <si>
    <t xml:space="preserve">     2. Locales y planchas situados en el interior y exterior de los mercados propiedad del Municipio</t>
  </si>
  <si>
    <t xml:space="preserve">     3. Estacionamiento en la  de vía pública</t>
  </si>
  <si>
    <t xml:space="preserve">     4. Arrendamiento de terrenos, montes, pastos y demas bienes del Municipio.</t>
  </si>
  <si>
    <t>Establecimientos y empresas del Municipio.</t>
  </si>
  <si>
    <t>Expedición en copia simple o certificada, o reproducción de la información en dispositivos de almacenamiento, derivado del ejercicio del derecho de acceso a la información</t>
  </si>
  <si>
    <t>Ingresos por Venta de Bienes y Prestación de Servicios de Entidades Paraestatales y Fideicomisos No Empresariales y No Financieros</t>
  </si>
  <si>
    <t>Sistema para el Desarrollo Integral de la Familia</t>
  </si>
  <si>
    <t>Explotación o enajenación de cualquier naturaleza de los bienes propiedad del Municipio</t>
  </si>
  <si>
    <t>Venta de bienes muebles e inmuebles propiedad del Municipio</t>
  </si>
  <si>
    <t>Los capitales y valores del Municipio y sus rendimientos</t>
  </si>
  <si>
    <t>Los bienes de beneficencia</t>
  </si>
  <si>
    <t>APROVECHAMIENTOS</t>
  </si>
  <si>
    <t>Aprovechamientos</t>
  </si>
  <si>
    <t>Intereses moratorios</t>
  </si>
  <si>
    <t>Recargos</t>
  </si>
  <si>
    <t>Multas impuestas a los infractores de los reglamentos administrativos</t>
  </si>
  <si>
    <t>Multas Administrativas Federales No Fiscales</t>
  </si>
  <si>
    <t>Tesoros ocultos</t>
  </si>
  <si>
    <t>Bienes y herencias vacantes</t>
  </si>
  <si>
    <t>Donaciones hechas a favor del Municipio.</t>
  </si>
  <si>
    <t>Cauciones y fianzas, cuya perdida se declare por resolucion firme a favor del Municipio</t>
  </si>
  <si>
    <t>Reintegros, incluidos los derivados de responsabilidad oficial</t>
  </si>
  <si>
    <t>Intereses</t>
  </si>
  <si>
    <t>Indemnización por daños a bienes municipales</t>
  </si>
  <si>
    <t>Rezagos</t>
  </si>
  <si>
    <t>Control canino</t>
  </si>
  <si>
    <t>Capacitaciones, cursos, talleres, conferencias o eventos</t>
  </si>
  <si>
    <t xml:space="preserve">PARTICIPACIONES, APORTACIONES, CONVENIOS, INCENTIVOS DERIVADOS DE LA COLABORACIÓN FISCAL Y  FONDOS DISTINTOS DE APORTACIONES </t>
  </si>
  <si>
    <t>Participaciones</t>
  </si>
  <si>
    <t>Fondo General de Participaciones</t>
  </si>
  <si>
    <t>Fondo de Fomento Municipal</t>
  </si>
  <si>
    <t>Fondo de Fiscalización y Recaudación</t>
  </si>
  <si>
    <t>Impuesto sobre Automóviles Nuevos (ISAN)</t>
  </si>
  <si>
    <t>Impuesto Especial sobre la Producción y Servicios (IEPS)</t>
  </si>
  <si>
    <t>Incentivos a la venta de Gasolina y Diesel</t>
  </si>
  <si>
    <t>Compensación del Impuesto sobre Automóviles Nuevos (CISAN)</t>
  </si>
  <si>
    <t>Fondo de Compensación</t>
  </si>
  <si>
    <t>Aportaciones</t>
  </si>
  <si>
    <t>Fondo de Aportaciones para la Infraestructura Social Municipal (FAISM)</t>
  </si>
  <si>
    <t>Fondo de Aportaciones para el Fortalecimiento de los Municipios (FORTAMUN)</t>
  </si>
  <si>
    <t xml:space="preserve">Convenios </t>
  </si>
  <si>
    <t>Fondo de Estabilización de los Ingresos de las Entidades Federativas (FEIEF)</t>
  </si>
  <si>
    <t>Ingresos Extraordinarios</t>
  </si>
  <si>
    <t>Apoyos Financieros del Gobierno Federal o Estatal</t>
  </si>
  <si>
    <t>Devolucion de ISR</t>
  </si>
  <si>
    <t>Fomento Agropecuario</t>
  </si>
  <si>
    <t>Ingresos Derivados de Financiamiento</t>
  </si>
  <si>
    <t>Endeudamiento Interno</t>
  </si>
  <si>
    <t>Endeudamiento Externo</t>
  </si>
  <si>
    <t>Total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</si>
</sst>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8"/>
      <color theme="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u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4" fontId="5" fillId="3" borderId="1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justify" vertical="center" wrapText="1"/>
    </xf>
    <xf numFmtId="4" fontId="7" fillId="4" borderId="1" xfId="0" applyNumberFormat="1" applyFont="1" applyFill="1" applyBorder="1" applyAlignment="1">
      <alignment horizontal="right" vertical="center"/>
    </xf>
    <xf numFmtId="0" fontId="8" fillId="5" borderId="1" xfId="0" applyFont="1" applyFill="1" applyBorder="1" applyAlignment="1">
      <alignment horizontal="justify" vertical="center" wrapText="1"/>
    </xf>
    <xf numFmtId="4" fontId="8" fillId="5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10" fillId="6" borderId="1" xfId="0" applyFont="1" applyFill="1" applyBorder="1" applyAlignment="1">
      <alignment horizontal="justify" vertical="center" wrapText="1"/>
    </xf>
    <xf numFmtId="4" fontId="10" fillId="6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justify" vertical="center" wrapText="1"/>
    </xf>
    <xf numFmtId="4" fontId="11" fillId="2" borderId="1" xfId="1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13" fillId="0" borderId="1" xfId="0" applyFont="1" applyFill="1" applyBorder="1" applyAlignment="1">
      <alignment horizontal="justify" vertical="center" wrapText="1"/>
    </xf>
    <xf numFmtId="4" fontId="13" fillId="0" borderId="1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 wrapText="1"/>
    </xf>
    <xf numFmtId="4" fontId="8" fillId="5" borderId="1" xfId="1" applyNumberFormat="1" applyFont="1" applyFill="1" applyBorder="1" applyAlignment="1">
      <alignment horizontal="right" vertical="center" wrapText="1"/>
    </xf>
    <xf numFmtId="0" fontId="11" fillId="7" borderId="1" xfId="0" applyFont="1" applyFill="1" applyBorder="1" applyAlignment="1">
      <alignment horizontal="justify" vertical="center" wrapText="1"/>
    </xf>
    <xf numFmtId="4" fontId="11" fillId="7" borderId="1" xfId="1" applyNumberFormat="1" applyFont="1" applyFill="1" applyBorder="1" applyAlignment="1">
      <alignment horizontal="right" vertical="center" wrapText="1"/>
    </xf>
    <xf numFmtId="0" fontId="12" fillId="7" borderId="0" xfId="0" applyFont="1" applyFill="1" applyAlignment="1">
      <alignment vertical="center" wrapText="1"/>
    </xf>
    <xf numFmtId="4" fontId="13" fillId="7" borderId="1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justify" vertical="center" wrapText="1"/>
    </xf>
    <xf numFmtId="14" fontId="14" fillId="8" borderId="1" xfId="0" applyNumberFormat="1" applyFont="1" applyFill="1" applyBorder="1" applyAlignment="1">
      <alignment vertical="center" wrapText="1"/>
    </xf>
    <xf numFmtId="4" fontId="13" fillId="2" borderId="1" xfId="1" applyNumberFormat="1" applyFont="1" applyFill="1" applyBorder="1" applyAlignment="1">
      <alignment horizontal="right" vertical="center" wrapText="1"/>
    </xf>
    <xf numFmtId="0" fontId="15" fillId="7" borderId="1" xfId="0" applyFont="1" applyFill="1" applyBorder="1" applyAlignment="1">
      <alignment horizontal="justify" vertical="center" wrapText="1"/>
    </xf>
    <xf numFmtId="4" fontId="15" fillId="7" borderId="1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wrapText="1"/>
    </xf>
    <xf numFmtId="8" fontId="3" fillId="0" borderId="0" xfId="0" applyNumberFormat="1" applyFont="1" applyAlignment="1">
      <alignment wrapText="1"/>
    </xf>
    <xf numFmtId="43" fontId="3" fillId="0" borderId="0" xfId="1" applyFont="1" applyAlignment="1">
      <alignment horizontal="right"/>
    </xf>
    <xf numFmtId="43" fontId="16" fillId="0" borderId="0" xfId="1" applyFont="1" applyAlignment="1">
      <alignment horizontal="right"/>
    </xf>
    <xf numFmtId="8" fontId="17" fillId="0" borderId="0" xfId="1" applyNumberFormat="1" applyFont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4</xdr:row>
      <xdr:rowOff>171450</xdr:rowOff>
    </xdr:to>
    <xdr:pic>
      <xdr:nvPicPr>
        <xdr:cNvPr id="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85725</xdr:colOff>
      <xdr:row>0</xdr:row>
      <xdr:rowOff>0</xdr:rowOff>
    </xdr:from>
    <xdr:to>
      <xdr:col>2</xdr:col>
      <xdr:colOff>85725</xdr:colOff>
      <xdr:row>4</xdr:row>
      <xdr:rowOff>171450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81450" y="0"/>
          <a:ext cx="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J118"/>
  <sheetViews>
    <sheetView tabSelected="1" zoomScaleNormal="100" zoomScaleSheetLayoutView="70" workbookViewId="0">
      <pane xSplit="1" ySplit="4" topLeftCell="B5" activePane="bottomRight" state="frozen"/>
      <selection pane="topRight" activeCell="C1" sqref="C1"/>
      <selection pane="bottomLeft" activeCell="A5" sqref="A5"/>
      <selection pane="bottomRight" activeCell="C21" sqref="C21"/>
    </sheetView>
  </sheetViews>
  <sheetFormatPr baseColWidth="10" defaultColWidth="11.5703125" defaultRowHeight="15" x14ac:dyDescent="0.25"/>
  <cols>
    <col min="1" max="1" width="40.140625" style="34" customWidth="1"/>
    <col min="2" max="2" width="18.28515625" style="34" customWidth="1"/>
    <col min="3" max="3" width="13.5703125" style="36" customWidth="1"/>
    <col min="4" max="4" width="13.42578125" style="36" customWidth="1"/>
    <col min="5" max="5" width="13.7109375" style="36" customWidth="1"/>
    <col min="6" max="6" width="14" style="36" customWidth="1"/>
    <col min="7" max="8" width="13.28515625" style="36" customWidth="1"/>
    <col min="9" max="9" width="13.7109375" style="36" customWidth="1"/>
    <col min="10" max="10" width="14.140625" style="36" customWidth="1"/>
    <col min="11" max="11" width="13.85546875" style="36" customWidth="1"/>
    <col min="12" max="12" width="14.28515625" style="36" customWidth="1"/>
    <col min="13" max="13" width="13.5703125" style="36" customWidth="1"/>
    <col min="14" max="14" width="13.7109375" style="36" customWidth="1"/>
    <col min="15" max="15" width="13.7109375" customWidth="1"/>
    <col min="16" max="244" width="11.42578125" customWidth="1"/>
    <col min="245" max="256" width="11.5703125" style="2"/>
    <col min="257" max="257" width="40.140625" style="2" customWidth="1"/>
    <col min="258" max="258" width="18.28515625" style="2" customWidth="1"/>
    <col min="259" max="259" width="13.5703125" style="2" customWidth="1"/>
    <col min="260" max="260" width="13.42578125" style="2" customWidth="1"/>
    <col min="261" max="261" width="13.7109375" style="2" customWidth="1"/>
    <col min="262" max="262" width="14" style="2" customWidth="1"/>
    <col min="263" max="264" width="13.28515625" style="2" customWidth="1"/>
    <col min="265" max="265" width="13.7109375" style="2" customWidth="1"/>
    <col min="266" max="266" width="14.140625" style="2" customWidth="1"/>
    <col min="267" max="267" width="13.85546875" style="2" customWidth="1"/>
    <col min="268" max="268" width="14.28515625" style="2" customWidth="1"/>
    <col min="269" max="269" width="13.5703125" style="2" customWidth="1"/>
    <col min="270" max="271" width="13.7109375" style="2" customWidth="1"/>
    <col min="272" max="500" width="11.42578125" style="2" customWidth="1"/>
    <col min="501" max="512" width="11.5703125" style="2"/>
    <col min="513" max="513" width="40.140625" style="2" customWidth="1"/>
    <col min="514" max="514" width="18.28515625" style="2" customWidth="1"/>
    <col min="515" max="515" width="13.5703125" style="2" customWidth="1"/>
    <col min="516" max="516" width="13.42578125" style="2" customWidth="1"/>
    <col min="517" max="517" width="13.7109375" style="2" customWidth="1"/>
    <col min="518" max="518" width="14" style="2" customWidth="1"/>
    <col min="519" max="520" width="13.28515625" style="2" customWidth="1"/>
    <col min="521" max="521" width="13.7109375" style="2" customWidth="1"/>
    <col min="522" max="522" width="14.140625" style="2" customWidth="1"/>
    <col min="523" max="523" width="13.85546875" style="2" customWidth="1"/>
    <col min="524" max="524" width="14.28515625" style="2" customWidth="1"/>
    <col min="525" max="525" width="13.5703125" style="2" customWidth="1"/>
    <col min="526" max="527" width="13.7109375" style="2" customWidth="1"/>
    <col min="528" max="756" width="11.42578125" style="2" customWidth="1"/>
    <col min="757" max="768" width="11.5703125" style="2"/>
    <col min="769" max="769" width="40.140625" style="2" customWidth="1"/>
    <col min="770" max="770" width="18.28515625" style="2" customWidth="1"/>
    <col min="771" max="771" width="13.5703125" style="2" customWidth="1"/>
    <col min="772" max="772" width="13.42578125" style="2" customWidth="1"/>
    <col min="773" max="773" width="13.7109375" style="2" customWidth="1"/>
    <col min="774" max="774" width="14" style="2" customWidth="1"/>
    <col min="775" max="776" width="13.28515625" style="2" customWidth="1"/>
    <col min="777" max="777" width="13.7109375" style="2" customWidth="1"/>
    <col min="778" max="778" width="14.140625" style="2" customWidth="1"/>
    <col min="779" max="779" width="13.85546875" style="2" customWidth="1"/>
    <col min="780" max="780" width="14.28515625" style="2" customWidth="1"/>
    <col min="781" max="781" width="13.5703125" style="2" customWidth="1"/>
    <col min="782" max="783" width="13.7109375" style="2" customWidth="1"/>
    <col min="784" max="1012" width="11.42578125" style="2" customWidth="1"/>
    <col min="1013" max="1024" width="11.5703125" style="2"/>
    <col min="1025" max="1025" width="40.140625" style="2" customWidth="1"/>
    <col min="1026" max="1026" width="18.28515625" style="2" customWidth="1"/>
    <col min="1027" max="1027" width="13.5703125" style="2" customWidth="1"/>
    <col min="1028" max="1028" width="13.42578125" style="2" customWidth="1"/>
    <col min="1029" max="1029" width="13.7109375" style="2" customWidth="1"/>
    <col min="1030" max="1030" width="14" style="2" customWidth="1"/>
    <col min="1031" max="1032" width="13.28515625" style="2" customWidth="1"/>
    <col min="1033" max="1033" width="13.7109375" style="2" customWidth="1"/>
    <col min="1034" max="1034" width="14.140625" style="2" customWidth="1"/>
    <col min="1035" max="1035" width="13.85546875" style="2" customWidth="1"/>
    <col min="1036" max="1036" width="14.28515625" style="2" customWidth="1"/>
    <col min="1037" max="1037" width="13.5703125" style="2" customWidth="1"/>
    <col min="1038" max="1039" width="13.7109375" style="2" customWidth="1"/>
    <col min="1040" max="1268" width="11.42578125" style="2" customWidth="1"/>
    <col min="1269" max="1280" width="11.5703125" style="2"/>
    <col min="1281" max="1281" width="40.140625" style="2" customWidth="1"/>
    <col min="1282" max="1282" width="18.28515625" style="2" customWidth="1"/>
    <col min="1283" max="1283" width="13.5703125" style="2" customWidth="1"/>
    <col min="1284" max="1284" width="13.42578125" style="2" customWidth="1"/>
    <col min="1285" max="1285" width="13.7109375" style="2" customWidth="1"/>
    <col min="1286" max="1286" width="14" style="2" customWidth="1"/>
    <col min="1287" max="1288" width="13.28515625" style="2" customWidth="1"/>
    <col min="1289" max="1289" width="13.7109375" style="2" customWidth="1"/>
    <col min="1290" max="1290" width="14.140625" style="2" customWidth="1"/>
    <col min="1291" max="1291" width="13.85546875" style="2" customWidth="1"/>
    <col min="1292" max="1292" width="14.28515625" style="2" customWidth="1"/>
    <col min="1293" max="1293" width="13.5703125" style="2" customWidth="1"/>
    <col min="1294" max="1295" width="13.7109375" style="2" customWidth="1"/>
    <col min="1296" max="1524" width="11.42578125" style="2" customWidth="1"/>
    <col min="1525" max="1536" width="11.5703125" style="2"/>
    <col min="1537" max="1537" width="40.140625" style="2" customWidth="1"/>
    <col min="1538" max="1538" width="18.28515625" style="2" customWidth="1"/>
    <col min="1539" max="1539" width="13.5703125" style="2" customWidth="1"/>
    <col min="1540" max="1540" width="13.42578125" style="2" customWidth="1"/>
    <col min="1541" max="1541" width="13.7109375" style="2" customWidth="1"/>
    <col min="1542" max="1542" width="14" style="2" customWidth="1"/>
    <col min="1543" max="1544" width="13.28515625" style="2" customWidth="1"/>
    <col min="1545" max="1545" width="13.7109375" style="2" customWidth="1"/>
    <col min="1546" max="1546" width="14.140625" style="2" customWidth="1"/>
    <col min="1547" max="1547" width="13.85546875" style="2" customWidth="1"/>
    <col min="1548" max="1548" width="14.28515625" style="2" customWidth="1"/>
    <col min="1549" max="1549" width="13.5703125" style="2" customWidth="1"/>
    <col min="1550" max="1551" width="13.7109375" style="2" customWidth="1"/>
    <col min="1552" max="1780" width="11.42578125" style="2" customWidth="1"/>
    <col min="1781" max="1792" width="11.5703125" style="2"/>
    <col min="1793" max="1793" width="40.140625" style="2" customWidth="1"/>
    <col min="1794" max="1794" width="18.28515625" style="2" customWidth="1"/>
    <col min="1795" max="1795" width="13.5703125" style="2" customWidth="1"/>
    <col min="1796" max="1796" width="13.42578125" style="2" customWidth="1"/>
    <col min="1797" max="1797" width="13.7109375" style="2" customWidth="1"/>
    <col min="1798" max="1798" width="14" style="2" customWidth="1"/>
    <col min="1799" max="1800" width="13.28515625" style="2" customWidth="1"/>
    <col min="1801" max="1801" width="13.7109375" style="2" customWidth="1"/>
    <col min="1802" max="1802" width="14.140625" style="2" customWidth="1"/>
    <col min="1803" max="1803" width="13.85546875" style="2" customWidth="1"/>
    <col min="1804" max="1804" width="14.28515625" style="2" customWidth="1"/>
    <col min="1805" max="1805" width="13.5703125" style="2" customWidth="1"/>
    <col min="1806" max="1807" width="13.7109375" style="2" customWidth="1"/>
    <col min="1808" max="2036" width="11.42578125" style="2" customWidth="1"/>
    <col min="2037" max="2048" width="11.5703125" style="2"/>
    <col min="2049" max="2049" width="40.140625" style="2" customWidth="1"/>
    <col min="2050" max="2050" width="18.28515625" style="2" customWidth="1"/>
    <col min="2051" max="2051" width="13.5703125" style="2" customWidth="1"/>
    <col min="2052" max="2052" width="13.42578125" style="2" customWidth="1"/>
    <col min="2053" max="2053" width="13.7109375" style="2" customWidth="1"/>
    <col min="2054" max="2054" width="14" style="2" customWidth="1"/>
    <col min="2055" max="2056" width="13.28515625" style="2" customWidth="1"/>
    <col min="2057" max="2057" width="13.7109375" style="2" customWidth="1"/>
    <col min="2058" max="2058" width="14.140625" style="2" customWidth="1"/>
    <col min="2059" max="2059" width="13.85546875" style="2" customWidth="1"/>
    <col min="2060" max="2060" width="14.28515625" style="2" customWidth="1"/>
    <col min="2061" max="2061" width="13.5703125" style="2" customWidth="1"/>
    <col min="2062" max="2063" width="13.7109375" style="2" customWidth="1"/>
    <col min="2064" max="2292" width="11.42578125" style="2" customWidth="1"/>
    <col min="2293" max="2304" width="11.5703125" style="2"/>
    <col min="2305" max="2305" width="40.140625" style="2" customWidth="1"/>
    <col min="2306" max="2306" width="18.28515625" style="2" customWidth="1"/>
    <col min="2307" max="2307" width="13.5703125" style="2" customWidth="1"/>
    <col min="2308" max="2308" width="13.42578125" style="2" customWidth="1"/>
    <col min="2309" max="2309" width="13.7109375" style="2" customWidth="1"/>
    <col min="2310" max="2310" width="14" style="2" customWidth="1"/>
    <col min="2311" max="2312" width="13.28515625" style="2" customWidth="1"/>
    <col min="2313" max="2313" width="13.7109375" style="2" customWidth="1"/>
    <col min="2314" max="2314" width="14.140625" style="2" customWidth="1"/>
    <col min="2315" max="2315" width="13.85546875" style="2" customWidth="1"/>
    <col min="2316" max="2316" width="14.28515625" style="2" customWidth="1"/>
    <col min="2317" max="2317" width="13.5703125" style="2" customWidth="1"/>
    <col min="2318" max="2319" width="13.7109375" style="2" customWidth="1"/>
    <col min="2320" max="2548" width="11.42578125" style="2" customWidth="1"/>
    <col min="2549" max="2560" width="11.5703125" style="2"/>
    <col min="2561" max="2561" width="40.140625" style="2" customWidth="1"/>
    <col min="2562" max="2562" width="18.28515625" style="2" customWidth="1"/>
    <col min="2563" max="2563" width="13.5703125" style="2" customWidth="1"/>
    <col min="2564" max="2564" width="13.42578125" style="2" customWidth="1"/>
    <col min="2565" max="2565" width="13.7109375" style="2" customWidth="1"/>
    <col min="2566" max="2566" width="14" style="2" customWidth="1"/>
    <col min="2567" max="2568" width="13.28515625" style="2" customWidth="1"/>
    <col min="2569" max="2569" width="13.7109375" style="2" customWidth="1"/>
    <col min="2570" max="2570" width="14.140625" style="2" customWidth="1"/>
    <col min="2571" max="2571" width="13.85546875" style="2" customWidth="1"/>
    <col min="2572" max="2572" width="14.28515625" style="2" customWidth="1"/>
    <col min="2573" max="2573" width="13.5703125" style="2" customWidth="1"/>
    <col min="2574" max="2575" width="13.7109375" style="2" customWidth="1"/>
    <col min="2576" max="2804" width="11.42578125" style="2" customWidth="1"/>
    <col min="2805" max="2816" width="11.5703125" style="2"/>
    <col min="2817" max="2817" width="40.140625" style="2" customWidth="1"/>
    <col min="2818" max="2818" width="18.28515625" style="2" customWidth="1"/>
    <col min="2819" max="2819" width="13.5703125" style="2" customWidth="1"/>
    <col min="2820" max="2820" width="13.42578125" style="2" customWidth="1"/>
    <col min="2821" max="2821" width="13.7109375" style="2" customWidth="1"/>
    <col min="2822" max="2822" width="14" style="2" customWidth="1"/>
    <col min="2823" max="2824" width="13.28515625" style="2" customWidth="1"/>
    <col min="2825" max="2825" width="13.7109375" style="2" customWidth="1"/>
    <col min="2826" max="2826" width="14.140625" style="2" customWidth="1"/>
    <col min="2827" max="2827" width="13.85546875" style="2" customWidth="1"/>
    <col min="2828" max="2828" width="14.28515625" style="2" customWidth="1"/>
    <col min="2829" max="2829" width="13.5703125" style="2" customWidth="1"/>
    <col min="2830" max="2831" width="13.7109375" style="2" customWidth="1"/>
    <col min="2832" max="3060" width="11.42578125" style="2" customWidth="1"/>
    <col min="3061" max="3072" width="11.5703125" style="2"/>
    <col min="3073" max="3073" width="40.140625" style="2" customWidth="1"/>
    <col min="3074" max="3074" width="18.28515625" style="2" customWidth="1"/>
    <col min="3075" max="3075" width="13.5703125" style="2" customWidth="1"/>
    <col min="3076" max="3076" width="13.42578125" style="2" customWidth="1"/>
    <col min="3077" max="3077" width="13.7109375" style="2" customWidth="1"/>
    <col min="3078" max="3078" width="14" style="2" customWidth="1"/>
    <col min="3079" max="3080" width="13.28515625" style="2" customWidth="1"/>
    <col min="3081" max="3081" width="13.7109375" style="2" customWidth="1"/>
    <col min="3082" max="3082" width="14.140625" style="2" customWidth="1"/>
    <col min="3083" max="3083" width="13.85546875" style="2" customWidth="1"/>
    <col min="3084" max="3084" width="14.28515625" style="2" customWidth="1"/>
    <col min="3085" max="3085" width="13.5703125" style="2" customWidth="1"/>
    <col min="3086" max="3087" width="13.7109375" style="2" customWidth="1"/>
    <col min="3088" max="3316" width="11.42578125" style="2" customWidth="1"/>
    <col min="3317" max="3328" width="11.5703125" style="2"/>
    <col min="3329" max="3329" width="40.140625" style="2" customWidth="1"/>
    <col min="3330" max="3330" width="18.28515625" style="2" customWidth="1"/>
    <col min="3331" max="3331" width="13.5703125" style="2" customWidth="1"/>
    <col min="3332" max="3332" width="13.42578125" style="2" customWidth="1"/>
    <col min="3333" max="3333" width="13.7109375" style="2" customWidth="1"/>
    <col min="3334" max="3334" width="14" style="2" customWidth="1"/>
    <col min="3335" max="3336" width="13.28515625" style="2" customWidth="1"/>
    <col min="3337" max="3337" width="13.7109375" style="2" customWidth="1"/>
    <col min="3338" max="3338" width="14.140625" style="2" customWidth="1"/>
    <col min="3339" max="3339" width="13.85546875" style="2" customWidth="1"/>
    <col min="3340" max="3340" width="14.28515625" style="2" customWidth="1"/>
    <col min="3341" max="3341" width="13.5703125" style="2" customWidth="1"/>
    <col min="3342" max="3343" width="13.7109375" style="2" customWidth="1"/>
    <col min="3344" max="3572" width="11.42578125" style="2" customWidth="1"/>
    <col min="3573" max="3584" width="11.5703125" style="2"/>
    <col min="3585" max="3585" width="40.140625" style="2" customWidth="1"/>
    <col min="3586" max="3586" width="18.28515625" style="2" customWidth="1"/>
    <col min="3587" max="3587" width="13.5703125" style="2" customWidth="1"/>
    <col min="3588" max="3588" width="13.42578125" style="2" customWidth="1"/>
    <col min="3589" max="3589" width="13.7109375" style="2" customWidth="1"/>
    <col min="3590" max="3590" width="14" style="2" customWidth="1"/>
    <col min="3591" max="3592" width="13.28515625" style="2" customWidth="1"/>
    <col min="3593" max="3593" width="13.7109375" style="2" customWidth="1"/>
    <col min="3594" max="3594" width="14.140625" style="2" customWidth="1"/>
    <col min="3595" max="3595" width="13.85546875" style="2" customWidth="1"/>
    <col min="3596" max="3596" width="14.28515625" style="2" customWidth="1"/>
    <col min="3597" max="3597" width="13.5703125" style="2" customWidth="1"/>
    <col min="3598" max="3599" width="13.7109375" style="2" customWidth="1"/>
    <col min="3600" max="3828" width="11.42578125" style="2" customWidth="1"/>
    <col min="3829" max="3840" width="11.5703125" style="2"/>
    <col min="3841" max="3841" width="40.140625" style="2" customWidth="1"/>
    <col min="3842" max="3842" width="18.28515625" style="2" customWidth="1"/>
    <col min="3843" max="3843" width="13.5703125" style="2" customWidth="1"/>
    <col min="3844" max="3844" width="13.42578125" style="2" customWidth="1"/>
    <col min="3845" max="3845" width="13.7109375" style="2" customWidth="1"/>
    <col min="3846" max="3846" width="14" style="2" customWidth="1"/>
    <col min="3847" max="3848" width="13.28515625" style="2" customWidth="1"/>
    <col min="3849" max="3849" width="13.7109375" style="2" customWidth="1"/>
    <col min="3850" max="3850" width="14.140625" style="2" customWidth="1"/>
    <col min="3851" max="3851" width="13.85546875" style="2" customWidth="1"/>
    <col min="3852" max="3852" width="14.28515625" style="2" customWidth="1"/>
    <col min="3853" max="3853" width="13.5703125" style="2" customWidth="1"/>
    <col min="3854" max="3855" width="13.7109375" style="2" customWidth="1"/>
    <col min="3856" max="4084" width="11.42578125" style="2" customWidth="1"/>
    <col min="4085" max="4096" width="11.5703125" style="2"/>
    <col min="4097" max="4097" width="40.140625" style="2" customWidth="1"/>
    <col min="4098" max="4098" width="18.28515625" style="2" customWidth="1"/>
    <col min="4099" max="4099" width="13.5703125" style="2" customWidth="1"/>
    <col min="4100" max="4100" width="13.42578125" style="2" customWidth="1"/>
    <col min="4101" max="4101" width="13.7109375" style="2" customWidth="1"/>
    <col min="4102" max="4102" width="14" style="2" customWidth="1"/>
    <col min="4103" max="4104" width="13.28515625" style="2" customWidth="1"/>
    <col min="4105" max="4105" width="13.7109375" style="2" customWidth="1"/>
    <col min="4106" max="4106" width="14.140625" style="2" customWidth="1"/>
    <col min="4107" max="4107" width="13.85546875" style="2" customWidth="1"/>
    <col min="4108" max="4108" width="14.28515625" style="2" customWidth="1"/>
    <col min="4109" max="4109" width="13.5703125" style="2" customWidth="1"/>
    <col min="4110" max="4111" width="13.7109375" style="2" customWidth="1"/>
    <col min="4112" max="4340" width="11.42578125" style="2" customWidth="1"/>
    <col min="4341" max="4352" width="11.5703125" style="2"/>
    <col min="4353" max="4353" width="40.140625" style="2" customWidth="1"/>
    <col min="4354" max="4354" width="18.28515625" style="2" customWidth="1"/>
    <col min="4355" max="4355" width="13.5703125" style="2" customWidth="1"/>
    <col min="4356" max="4356" width="13.42578125" style="2" customWidth="1"/>
    <col min="4357" max="4357" width="13.7109375" style="2" customWidth="1"/>
    <col min="4358" max="4358" width="14" style="2" customWidth="1"/>
    <col min="4359" max="4360" width="13.28515625" style="2" customWidth="1"/>
    <col min="4361" max="4361" width="13.7109375" style="2" customWidth="1"/>
    <col min="4362" max="4362" width="14.140625" style="2" customWidth="1"/>
    <col min="4363" max="4363" width="13.85546875" style="2" customWidth="1"/>
    <col min="4364" max="4364" width="14.28515625" style="2" customWidth="1"/>
    <col min="4365" max="4365" width="13.5703125" style="2" customWidth="1"/>
    <col min="4366" max="4367" width="13.7109375" style="2" customWidth="1"/>
    <col min="4368" max="4596" width="11.42578125" style="2" customWidth="1"/>
    <col min="4597" max="4608" width="11.5703125" style="2"/>
    <col min="4609" max="4609" width="40.140625" style="2" customWidth="1"/>
    <col min="4610" max="4610" width="18.28515625" style="2" customWidth="1"/>
    <col min="4611" max="4611" width="13.5703125" style="2" customWidth="1"/>
    <col min="4612" max="4612" width="13.42578125" style="2" customWidth="1"/>
    <col min="4613" max="4613" width="13.7109375" style="2" customWidth="1"/>
    <col min="4614" max="4614" width="14" style="2" customWidth="1"/>
    <col min="4615" max="4616" width="13.28515625" style="2" customWidth="1"/>
    <col min="4617" max="4617" width="13.7109375" style="2" customWidth="1"/>
    <col min="4618" max="4618" width="14.140625" style="2" customWidth="1"/>
    <col min="4619" max="4619" width="13.85546875" style="2" customWidth="1"/>
    <col min="4620" max="4620" width="14.28515625" style="2" customWidth="1"/>
    <col min="4621" max="4621" width="13.5703125" style="2" customWidth="1"/>
    <col min="4622" max="4623" width="13.7109375" style="2" customWidth="1"/>
    <col min="4624" max="4852" width="11.42578125" style="2" customWidth="1"/>
    <col min="4853" max="4864" width="11.5703125" style="2"/>
    <col min="4865" max="4865" width="40.140625" style="2" customWidth="1"/>
    <col min="4866" max="4866" width="18.28515625" style="2" customWidth="1"/>
    <col min="4867" max="4867" width="13.5703125" style="2" customWidth="1"/>
    <col min="4868" max="4868" width="13.42578125" style="2" customWidth="1"/>
    <col min="4869" max="4869" width="13.7109375" style="2" customWidth="1"/>
    <col min="4870" max="4870" width="14" style="2" customWidth="1"/>
    <col min="4871" max="4872" width="13.28515625" style="2" customWidth="1"/>
    <col min="4873" max="4873" width="13.7109375" style="2" customWidth="1"/>
    <col min="4874" max="4874" width="14.140625" style="2" customWidth="1"/>
    <col min="4875" max="4875" width="13.85546875" style="2" customWidth="1"/>
    <col min="4876" max="4876" width="14.28515625" style="2" customWidth="1"/>
    <col min="4877" max="4877" width="13.5703125" style="2" customWidth="1"/>
    <col min="4878" max="4879" width="13.7109375" style="2" customWidth="1"/>
    <col min="4880" max="5108" width="11.42578125" style="2" customWidth="1"/>
    <col min="5109" max="5120" width="11.5703125" style="2"/>
    <col min="5121" max="5121" width="40.140625" style="2" customWidth="1"/>
    <col min="5122" max="5122" width="18.28515625" style="2" customWidth="1"/>
    <col min="5123" max="5123" width="13.5703125" style="2" customWidth="1"/>
    <col min="5124" max="5124" width="13.42578125" style="2" customWidth="1"/>
    <col min="5125" max="5125" width="13.7109375" style="2" customWidth="1"/>
    <col min="5126" max="5126" width="14" style="2" customWidth="1"/>
    <col min="5127" max="5128" width="13.28515625" style="2" customWidth="1"/>
    <col min="5129" max="5129" width="13.7109375" style="2" customWidth="1"/>
    <col min="5130" max="5130" width="14.140625" style="2" customWidth="1"/>
    <col min="5131" max="5131" width="13.85546875" style="2" customWidth="1"/>
    <col min="5132" max="5132" width="14.28515625" style="2" customWidth="1"/>
    <col min="5133" max="5133" width="13.5703125" style="2" customWidth="1"/>
    <col min="5134" max="5135" width="13.7109375" style="2" customWidth="1"/>
    <col min="5136" max="5364" width="11.42578125" style="2" customWidth="1"/>
    <col min="5365" max="5376" width="11.5703125" style="2"/>
    <col min="5377" max="5377" width="40.140625" style="2" customWidth="1"/>
    <col min="5378" max="5378" width="18.28515625" style="2" customWidth="1"/>
    <col min="5379" max="5379" width="13.5703125" style="2" customWidth="1"/>
    <col min="5380" max="5380" width="13.42578125" style="2" customWidth="1"/>
    <col min="5381" max="5381" width="13.7109375" style="2" customWidth="1"/>
    <col min="5382" max="5382" width="14" style="2" customWidth="1"/>
    <col min="5383" max="5384" width="13.28515625" style="2" customWidth="1"/>
    <col min="5385" max="5385" width="13.7109375" style="2" customWidth="1"/>
    <col min="5386" max="5386" width="14.140625" style="2" customWidth="1"/>
    <col min="5387" max="5387" width="13.85546875" style="2" customWidth="1"/>
    <col min="5388" max="5388" width="14.28515625" style="2" customWidth="1"/>
    <col min="5389" max="5389" width="13.5703125" style="2" customWidth="1"/>
    <col min="5390" max="5391" width="13.7109375" style="2" customWidth="1"/>
    <col min="5392" max="5620" width="11.42578125" style="2" customWidth="1"/>
    <col min="5621" max="5632" width="11.5703125" style="2"/>
    <col min="5633" max="5633" width="40.140625" style="2" customWidth="1"/>
    <col min="5634" max="5634" width="18.28515625" style="2" customWidth="1"/>
    <col min="5635" max="5635" width="13.5703125" style="2" customWidth="1"/>
    <col min="5636" max="5636" width="13.42578125" style="2" customWidth="1"/>
    <col min="5637" max="5637" width="13.7109375" style="2" customWidth="1"/>
    <col min="5638" max="5638" width="14" style="2" customWidth="1"/>
    <col min="5639" max="5640" width="13.28515625" style="2" customWidth="1"/>
    <col min="5641" max="5641" width="13.7109375" style="2" customWidth="1"/>
    <col min="5642" max="5642" width="14.140625" style="2" customWidth="1"/>
    <col min="5643" max="5643" width="13.85546875" style="2" customWidth="1"/>
    <col min="5644" max="5644" width="14.28515625" style="2" customWidth="1"/>
    <col min="5645" max="5645" width="13.5703125" style="2" customWidth="1"/>
    <col min="5646" max="5647" width="13.7109375" style="2" customWidth="1"/>
    <col min="5648" max="5876" width="11.42578125" style="2" customWidth="1"/>
    <col min="5877" max="5888" width="11.5703125" style="2"/>
    <col min="5889" max="5889" width="40.140625" style="2" customWidth="1"/>
    <col min="5890" max="5890" width="18.28515625" style="2" customWidth="1"/>
    <col min="5891" max="5891" width="13.5703125" style="2" customWidth="1"/>
    <col min="5892" max="5892" width="13.42578125" style="2" customWidth="1"/>
    <col min="5893" max="5893" width="13.7109375" style="2" customWidth="1"/>
    <col min="5894" max="5894" width="14" style="2" customWidth="1"/>
    <col min="5895" max="5896" width="13.28515625" style="2" customWidth="1"/>
    <col min="5897" max="5897" width="13.7109375" style="2" customWidth="1"/>
    <col min="5898" max="5898" width="14.140625" style="2" customWidth="1"/>
    <col min="5899" max="5899" width="13.85546875" style="2" customWidth="1"/>
    <col min="5900" max="5900" width="14.28515625" style="2" customWidth="1"/>
    <col min="5901" max="5901" width="13.5703125" style="2" customWidth="1"/>
    <col min="5902" max="5903" width="13.7109375" style="2" customWidth="1"/>
    <col min="5904" max="6132" width="11.42578125" style="2" customWidth="1"/>
    <col min="6133" max="6144" width="11.5703125" style="2"/>
    <col min="6145" max="6145" width="40.140625" style="2" customWidth="1"/>
    <col min="6146" max="6146" width="18.28515625" style="2" customWidth="1"/>
    <col min="6147" max="6147" width="13.5703125" style="2" customWidth="1"/>
    <col min="6148" max="6148" width="13.42578125" style="2" customWidth="1"/>
    <col min="6149" max="6149" width="13.7109375" style="2" customWidth="1"/>
    <col min="6150" max="6150" width="14" style="2" customWidth="1"/>
    <col min="6151" max="6152" width="13.28515625" style="2" customWidth="1"/>
    <col min="6153" max="6153" width="13.7109375" style="2" customWidth="1"/>
    <col min="6154" max="6154" width="14.140625" style="2" customWidth="1"/>
    <col min="6155" max="6155" width="13.85546875" style="2" customWidth="1"/>
    <col min="6156" max="6156" width="14.28515625" style="2" customWidth="1"/>
    <col min="6157" max="6157" width="13.5703125" style="2" customWidth="1"/>
    <col min="6158" max="6159" width="13.7109375" style="2" customWidth="1"/>
    <col min="6160" max="6388" width="11.42578125" style="2" customWidth="1"/>
    <col min="6389" max="6400" width="11.5703125" style="2"/>
    <col min="6401" max="6401" width="40.140625" style="2" customWidth="1"/>
    <col min="6402" max="6402" width="18.28515625" style="2" customWidth="1"/>
    <col min="6403" max="6403" width="13.5703125" style="2" customWidth="1"/>
    <col min="6404" max="6404" width="13.42578125" style="2" customWidth="1"/>
    <col min="6405" max="6405" width="13.7109375" style="2" customWidth="1"/>
    <col min="6406" max="6406" width="14" style="2" customWidth="1"/>
    <col min="6407" max="6408" width="13.28515625" style="2" customWidth="1"/>
    <col min="6409" max="6409" width="13.7109375" style="2" customWidth="1"/>
    <col min="6410" max="6410" width="14.140625" style="2" customWidth="1"/>
    <col min="6411" max="6411" width="13.85546875" style="2" customWidth="1"/>
    <col min="6412" max="6412" width="14.28515625" style="2" customWidth="1"/>
    <col min="6413" max="6413" width="13.5703125" style="2" customWidth="1"/>
    <col min="6414" max="6415" width="13.7109375" style="2" customWidth="1"/>
    <col min="6416" max="6644" width="11.42578125" style="2" customWidth="1"/>
    <col min="6645" max="6656" width="11.5703125" style="2"/>
    <col min="6657" max="6657" width="40.140625" style="2" customWidth="1"/>
    <col min="6658" max="6658" width="18.28515625" style="2" customWidth="1"/>
    <col min="6659" max="6659" width="13.5703125" style="2" customWidth="1"/>
    <col min="6660" max="6660" width="13.42578125" style="2" customWidth="1"/>
    <col min="6661" max="6661" width="13.7109375" style="2" customWidth="1"/>
    <col min="6662" max="6662" width="14" style="2" customWidth="1"/>
    <col min="6663" max="6664" width="13.28515625" style="2" customWidth="1"/>
    <col min="6665" max="6665" width="13.7109375" style="2" customWidth="1"/>
    <col min="6666" max="6666" width="14.140625" style="2" customWidth="1"/>
    <col min="6667" max="6667" width="13.85546875" style="2" customWidth="1"/>
    <col min="6668" max="6668" width="14.28515625" style="2" customWidth="1"/>
    <col min="6669" max="6669" width="13.5703125" style="2" customWidth="1"/>
    <col min="6670" max="6671" width="13.7109375" style="2" customWidth="1"/>
    <col min="6672" max="6900" width="11.42578125" style="2" customWidth="1"/>
    <col min="6901" max="6912" width="11.5703125" style="2"/>
    <col min="6913" max="6913" width="40.140625" style="2" customWidth="1"/>
    <col min="6914" max="6914" width="18.28515625" style="2" customWidth="1"/>
    <col min="6915" max="6915" width="13.5703125" style="2" customWidth="1"/>
    <col min="6916" max="6916" width="13.42578125" style="2" customWidth="1"/>
    <col min="6917" max="6917" width="13.7109375" style="2" customWidth="1"/>
    <col min="6918" max="6918" width="14" style="2" customWidth="1"/>
    <col min="6919" max="6920" width="13.28515625" style="2" customWidth="1"/>
    <col min="6921" max="6921" width="13.7109375" style="2" customWidth="1"/>
    <col min="6922" max="6922" width="14.140625" style="2" customWidth="1"/>
    <col min="6923" max="6923" width="13.85546875" style="2" customWidth="1"/>
    <col min="6924" max="6924" width="14.28515625" style="2" customWidth="1"/>
    <col min="6925" max="6925" width="13.5703125" style="2" customWidth="1"/>
    <col min="6926" max="6927" width="13.7109375" style="2" customWidth="1"/>
    <col min="6928" max="7156" width="11.42578125" style="2" customWidth="1"/>
    <col min="7157" max="7168" width="11.5703125" style="2"/>
    <col min="7169" max="7169" width="40.140625" style="2" customWidth="1"/>
    <col min="7170" max="7170" width="18.28515625" style="2" customWidth="1"/>
    <col min="7171" max="7171" width="13.5703125" style="2" customWidth="1"/>
    <col min="7172" max="7172" width="13.42578125" style="2" customWidth="1"/>
    <col min="7173" max="7173" width="13.7109375" style="2" customWidth="1"/>
    <col min="7174" max="7174" width="14" style="2" customWidth="1"/>
    <col min="7175" max="7176" width="13.28515625" style="2" customWidth="1"/>
    <col min="7177" max="7177" width="13.7109375" style="2" customWidth="1"/>
    <col min="7178" max="7178" width="14.140625" style="2" customWidth="1"/>
    <col min="7179" max="7179" width="13.85546875" style="2" customWidth="1"/>
    <col min="7180" max="7180" width="14.28515625" style="2" customWidth="1"/>
    <col min="7181" max="7181" width="13.5703125" style="2" customWidth="1"/>
    <col min="7182" max="7183" width="13.7109375" style="2" customWidth="1"/>
    <col min="7184" max="7412" width="11.42578125" style="2" customWidth="1"/>
    <col min="7413" max="7424" width="11.5703125" style="2"/>
    <col min="7425" max="7425" width="40.140625" style="2" customWidth="1"/>
    <col min="7426" max="7426" width="18.28515625" style="2" customWidth="1"/>
    <col min="7427" max="7427" width="13.5703125" style="2" customWidth="1"/>
    <col min="7428" max="7428" width="13.42578125" style="2" customWidth="1"/>
    <col min="7429" max="7429" width="13.7109375" style="2" customWidth="1"/>
    <col min="7430" max="7430" width="14" style="2" customWidth="1"/>
    <col min="7431" max="7432" width="13.28515625" style="2" customWidth="1"/>
    <col min="7433" max="7433" width="13.7109375" style="2" customWidth="1"/>
    <col min="7434" max="7434" width="14.140625" style="2" customWidth="1"/>
    <col min="7435" max="7435" width="13.85546875" style="2" customWidth="1"/>
    <col min="7436" max="7436" width="14.28515625" style="2" customWidth="1"/>
    <col min="7437" max="7437" width="13.5703125" style="2" customWidth="1"/>
    <col min="7438" max="7439" width="13.7109375" style="2" customWidth="1"/>
    <col min="7440" max="7668" width="11.42578125" style="2" customWidth="1"/>
    <col min="7669" max="7680" width="11.5703125" style="2"/>
    <col min="7681" max="7681" width="40.140625" style="2" customWidth="1"/>
    <col min="7682" max="7682" width="18.28515625" style="2" customWidth="1"/>
    <col min="7683" max="7683" width="13.5703125" style="2" customWidth="1"/>
    <col min="7684" max="7684" width="13.42578125" style="2" customWidth="1"/>
    <col min="7685" max="7685" width="13.7109375" style="2" customWidth="1"/>
    <col min="7686" max="7686" width="14" style="2" customWidth="1"/>
    <col min="7687" max="7688" width="13.28515625" style="2" customWidth="1"/>
    <col min="7689" max="7689" width="13.7109375" style="2" customWidth="1"/>
    <col min="7690" max="7690" width="14.140625" style="2" customWidth="1"/>
    <col min="7691" max="7691" width="13.85546875" style="2" customWidth="1"/>
    <col min="7692" max="7692" width="14.28515625" style="2" customWidth="1"/>
    <col min="7693" max="7693" width="13.5703125" style="2" customWidth="1"/>
    <col min="7694" max="7695" width="13.7109375" style="2" customWidth="1"/>
    <col min="7696" max="7924" width="11.42578125" style="2" customWidth="1"/>
    <col min="7925" max="7936" width="11.5703125" style="2"/>
    <col min="7937" max="7937" width="40.140625" style="2" customWidth="1"/>
    <col min="7938" max="7938" width="18.28515625" style="2" customWidth="1"/>
    <col min="7939" max="7939" width="13.5703125" style="2" customWidth="1"/>
    <col min="7940" max="7940" width="13.42578125" style="2" customWidth="1"/>
    <col min="7941" max="7941" width="13.7109375" style="2" customWidth="1"/>
    <col min="7942" max="7942" width="14" style="2" customWidth="1"/>
    <col min="7943" max="7944" width="13.28515625" style="2" customWidth="1"/>
    <col min="7945" max="7945" width="13.7109375" style="2" customWidth="1"/>
    <col min="7946" max="7946" width="14.140625" style="2" customWidth="1"/>
    <col min="7947" max="7947" width="13.85546875" style="2" customWidth="1"/>
    <col min="7948" max="7948" width="14.28515625" style="2" customWidth="1"/>
    <col min="7949" max="7949" width="13.5703125" style="2" customWidth="1"/>
    <col min="7950" max="7951" width="13.7109375" style="2" customWidth="1"/>
    <col min="7952" max="8180" width="11.42578125" style="2" customWidth="1"/>
    <col min="8181" max="8192" width="11.5703125" style="2"/>
    <col min="8193" max="8193" width="40.140625" style="2" customWidth="1"/>
    <col min="8194" max="8194" width="18.28515625" style="2" customWidth="1"/>
    <col min="8195" max="8195" width="13.5703125" style="2" customWidth="1"/>
    <col min="8196" max="8196" width="13.42578125" style="2" customWidth="1"/>
    <col min="8197" max="8197" width="13.7109375" style="2" customWidth="1"/>
    <col min="8198" max="8198" width="14" style="2" customWidth="1"/>
    <col min="8199" max="8200" width="13.28515625" style="2" customWidth="1"/>
    <col min="8201" max="8201" width="13.7109375" style="2" customWidth="1"/>
    <col min="8202" max="8202" width="14.140625" style="2" customWidth="1"/>
    <col min="8203" max="8203" width="13.85546875" style="2" customWidth="1"/>
    <col min="8204" max="8204" width="14.28515625" style="2" customWidth="1"/>
    <col min="8205" max="8205" width="13.5703125" style="2" customWidth="1"/>
    <col min="8206" max="8207" width="13.7109375" style="2" customWidth="1"/>
    <col min="8208" max="8436" width="11.42578125" style="2" customWidth="1"/>
    <col min="8437" max="8448" width="11.5703125" style="2"/>
    <col min="8449" max="8449" width="40.140625" style="2" customWidth="1"/>
    <col min="8450" max="8450" width="18.28515625" style="2" customWidth="1"/>
    <col min="8451" max="8451" width="13.5703125" style="2" customWidth="1"/>
    <col min="8452" max="8452" width="13.42578125" style="2" customWidth="1"/>
    <col min="8453" max="8453" width="13.7109375" style="2" customWidth="1"/>
    <col min="8454" max="8454" width="14" style="2" customWidth="1"/>
    <col min="8455" max="8456" width="13.28515625" style="2" customWidth="1"/>
    <col min="8457" max="8457" width="13.7109375" style="2" customWidth="1"/>
    <col min="8458" max="8458" width="14.140625" style="2" customWidth="1"/>
    <col min="8459" max="8459" width="13.85546875" style="2" customWidth="1"/>
    <col min="8460" max="8460" width="14.28515625" style="2" customWidth="1"/>
    <col min="8461" max="8461" width="13.5703125" style="2" customWidth="1"/>
    <col min="8462" max="8463" width="13.7109375" style="2" customWidth="1"/>
    <col min="8464" max="8692" width="11.42578125" style="2" customWidth="1"/>
    <col min="8693" max="8704" width="11.5703125" style="2"/>
    <col min="8705" max="8705" width="40.140625" style="2" customWidth="1"/>
    <col min="8706" max="8706" width="18.28515625" style="2" customWidth="1"/>
    <col min="8707" max="8707" width="13.5703125" style="2" customWidth="1"/>
    <col min="8708" max="8708" width="13.42578125" style="2" customWidth="1"/>
    <col min="8709" max="8709" width="13.7109375" style="2" customWidth="1"/>
    <col min="8710" max="8710" width="14" style="2" customWidth="1"/>
    <col min="8711" max="8712" width="13.28515625" style="2" customWidth="1"/>
    <col min="8713" max="8713" width="13.7109375" style="2" customWidth="1"/>
    <col min="8714" max="8714" width="14.140625" style="2" customWidth="1"/>
    <col min="8715" max="8715" width="13.85546875" style="2" customWidth="1"/>
    <col min="8716" max="8716" width="14.28515625" style="2" customWidth="1"/>
    <col min="8717" max="8717" width="13.5703125" style="2" customWidth="1"/>
    <col min="8718" max="8719" width="13.7109375" style="2" customWidth="1"/>
    <col min="8720" max="8948" width="11.42578125" style="2" customWidth="1"/>
    <col min="8949" max="8960" width="11.5703125" style="2"/>
    <col min="8961" max="8961" width="40.140625" style="2" customWidth="1"/>
    <col min="8962" max="8962" width="18.28515625" style="2" customWidth="1"/>
    <col min="8963" max="8963" width="13.5703125" style="2" customWidth="1"/>
    <col min="8964" max="8964" width="13.42578125" style="2" customWidth="1"/>
    <col min="8965" max="8965" width="13.7109375" style="2" customWidth="1"/>
    <col min="8966" max="8966" width="14" style="2" customWidth="1"/>
    <col min="8967" max="8968" width="13.28515625" style="2" customWidth="1"/>
    <col min="8969" max="8969" width="13.7109375" style="2" customWidth="1"/>
    <col min="8970" max="8970" width="14.140625" style="2" customWidth="1"/>
    <col min="8971" max="8971" width="13.85546875" style="2" customWidth="1"/>
    <col min="8972" max="8972" width="14.28515625" style="2" customWidth="1"/>
    <col min="8973" max="8973" width="13.5703125" style="2" customWidth="1"/>
    <col min="8974" max="8975" width="13.7109375" style="2" customWidth="1"/>
    <col min="8976" max="9204" width="11.42578125" style="2" customWidth="1"/>
    <col min="9205" max="9216" width="11.5703125" style="2"/>
    <col min="9217" max="9217" width="40.140625" style="2" customWidth="1"/>
    <col min="9218" max="9218" width="18.28515625" style="2" customWidth="1"/>
    <col min="9219" max="9219" width="13.5703125" style="2" customWidth="1"/>
    <col min="9220" max="9220" width="13.42578125" style="2" customWidth="1"/>
    <col min="9221" max="9221" width="13.7109375" style="2" customWidth="1"/>
    <col min="9222" max="9222" width="14" style="2" customWidth="1"/>
    <col min="9223" max="9224" width="13.28515625" style="2" customWidth="1"/>
    <col min="9225" max="9225" width="13.7109375" style="2" customWidth="1"/>
    <col min="9226" max="9226" width="14.140625" style="2" customWidth="1"/>
    <col min="9227" max="9227" width="13.85546875" style="2" customWidth="1"/>
    <col min="9228" max="9228" width="14.28515625" style="2" customWidth="1"/>
    <col min="9229" max="9229" width="13.5703125" style="2" customWidth="1"/>
    <col min="9230" max="9231" width="13.7109375" style="2" customWidth="1"/>
    <col min="9232" max="9460" width="11.42578125" style="2" customWidth="1"/>
    <col min="9461" max="9472" width="11.5703125" style="2"/>
    <col min="9473" max="9473" width="40.140625" style="2" customWidth="1"/>
    <col min="9474" max="9474" width="18.28515625" style="2" customWidth="1"/>
    <col min="9475" max="9475" width="13.5703125" style="2" customWidth="1"/>
    <col min="9476" max="9476" width="13.42578125" style="2" customWidth="1"/>
    <col min="9477" max="9477" width="13.7109375" style="2" customWidth="1"/>
    <col min="9478" max="9478" width="14" style="2" customWidth="1"/>
    <col min="9479" max="9480" width="13.28515625" style="2" customWidth="1"/>
    <col min="9481" max="9481" width="13.7109375" style="2" customWidth="1"/>
    <col min="9482" max="9482" width="14.140625" style="2" customWidth="1"/>
    <col min="9483" max="9483" width="13.85546875" style="2" customWidth="1"/>
    <col min="9484" max="9484" width="14.28515625" style="2" customWidth="1"/>
    <col min="9485" max="9485" width="13.5703125" style="2" customWidth="1"/>
    <col min="9486" max="9487" width="13.7109375" style="2" customWidth="1"/>
    <col min="9488" max="9716" width="11.42578125" style="2" customWidth="1"/>
    <col min="9717" max="9728" width="11.5703125" style="2"/>
    <col min="9729" max="9729" width="40.140625" style="2" customWidth="1"/>
    <col min="9730" max="9730" width="18.28515625" style="2" customWidth="1"/>
    <col min="9731" max="9731" width="13.5703125" style="2" customWidth="1"/>
    <col min="9732" max="9732" width="13.42578125" style="2" customWidth="1"/>
    <col min="9733" max="9733" width="13.7109375" style="2" customWidth="1"/>
    <col min="9734" max="9734" width="14" style="2" customWidth="1"/>
    <col min="9735" max="9736" width="13.28515625" style="2" customWidth="1"/>
    <col min="9737" max="9737" width="13.7109375" style="2" customWidth="1"/>
    <col min="9738" max="9738" width="14.140625" style="2" customWidth="1"/>
    <col min="9739" max="9739" width="13.85546875" style="2" customWidth="1"/>
    <col min="9740" max="9740" width="14.28515625" style="2" customWidth="1"/>
    <col min="9741" max="9741" width="13.5703125" style="2" customWidth="1"/>
    <col min="9742" max="9743" width="13.7109375" style="2" customWidth="1"/>
    <col min="9744" max="9972" width="11.42578125" style="2" customWidth="1"/>
    <col min="9973" max="9984" width="11.5703125" style="2"/>
    <col min="9985" max="9985" width="40.140625" style="2" customWidth="1"/>
    <col min="9986" max="9986" width="18.28515625" style="2" customWidth="1"/>
    <col min="9987" max="9987" width="13.5703125" style="2" customWidth="1"/>
    <col min="9988" max="9988" width="13.42578125" style="2" customWidth="1"/>
    <col min="9989" max="9989" width="13.7109375" style="2" customWidth="1"/>
    <col min="9990" max="9990" width="14" style="2" customWidth="1"/>
    <col min="9991" max="9992" width="13.28515625" style="2" customWidth="1"/>
    <col min="9993" max="9993" width="13.7109375" style="2" customWidth="1"/>
    <col min="9994" max="9994" width="14.140625" style="2" customWidth="1"/>
    <col min="9995" max="9995" width="13.85546875" style="2" customWidth="1"/>
    <col min="9996" max="9996" width="14.28515625" style="2" customWidth="1"/>
    <col min="9997" max="9997" width="13.5703125" style="2" customWidth="1"/>
    <col min="9998" max="9999" width="13.7109375" style="2" customWidth="1"/>
    <col min="10000" max="10228" width="11.42578125" style="2" customWidth="1"/>
    <col min="10229" max="10240" width="11.5703125" style="2"/>
    <col min="10241" max="10241" width="40.140625" style="2" customWidth="1"/>
    <col min="10242" max="10242" width="18.28515625" style="2" customWidth="1"/>
    <col min="10243" max="10243" width="13.5703125" style="2" customWidth="1"/>
    <col min="10244" max="10244" width="13.42578125" style="2" customWidth="1"/>
    <col min="10245" max="10245" width="13.7109375" style="2" customWidth="1"/>
    <col min="10246" max="10246" width="14" style="2" customWidth="1"/>
    <col min="10247" max="10248" width="13.28515625" style="2" customWidth="1"/>
    <col min="10249" max="10249" width="13.7109375" style="2" customWidth="1"/>
    <col min="10250" max="10250" width="14.140625" style="2" customWidth="1"/>
    <col min="10251" max="10251" width="13.85546875" style="2" customWidth="1"/>
    <col min="10252" max="10252" width="14.28515625" style="2" customWidth="1"/>
    <col min="10253" max="10253" width="13.5703125" style="2" customWidth="1"/>
    <col min="10254" max="10255" width="13.7109375" style="2" customWidth="1"/>
    <col min="10256" max="10484" width="11.42578125" style="2" customWidth="1"/>
    <col min="10485" max="10496" width="11.5703125" style="2"/>
    <col min="10497" max="10497" width="40.140625" style="2" customWidth="1"/>
    <col min="10498" max="10498" width="18.28515625" style="2" customWidth="1"/>
    <col min="10499" max="10499" width="13.5703125" style="2" customWidth="1"/>
    <col min="10500" max="10500" width="13.42578125" style="2" customWidth="1"/>
    <col min="10501" max="10501" width="13.7109375" style="2" customWidth="1"/>
    <col min="10502" max="10502" width="14" style="2" customWidth="1"/>
    <col min="10503" max="10504" width="13.28515625" style="2" customWidth="1"/>
    <col min="10505" max="10505" width="13.7109375" style="2" customWidth="1"/>
    <col min="10506" max="10506" width="14.140625" style="2" customWidth="1"/>
    <col min="10507" max="10507" width="13.85546875" style="2" customWidth="1"/>
    <col min="10508" max="10508" width="14.28515625" style="2" customWidth="1"/>
    <col min="10509" max="10509" width="13.5703125" style="2" customWidth="1"/>
    <col min="10510" max="10511" width="13.7109375" style="2" customWidth="1"/>
    <col min="10512" max="10740" width="11.42578125" style="2" customWidth="1"/>
    <col min="10741" max="10752" width="11.5703125" style="2"/>
    <col min="10753" max="10753" width="40.140625" style="2" customWidth="1"/>
    <col min="10754" max="10754" width="18.28515625" style="2" customWidth="1"/>
    <col min="10755" max="10755" width="13.5703125" style="2" customWidth="1"/>
    <col min="10756" max="10756" width="13.42578125" style="2" customWidth="1"/>
    <col min="10757" max="10757" width="13.7109375" style="2" customWidth="1"/>
    <col min="10758" max="10758" width="14" style="2" customWidth="1"/>
    <col min="10759" max="10760" width="13.28515625" style="2" customWidth="1"/>
    <col min="10761" max="10761" width="13.7109375" style="2" customWidth="1"/>
    <col min="10762" max="10762" width="14.140625" style="2" customWidth="1"/>
    <col min="10763" max="10763" width="13.85546875" style="2" customWidth="1"/>
    <col min="10764" max="10764" width="14.28515625" style="2" customWidth="1"/>
    <col min="10765" max="10765" width="13.5703125" style="2" customWidth="1"/>
    <col min="10766" max="10767" width="13.7109375" style="2" customWidth="1"/>
    <col min="10768" max="10996" width="11.42578125" style="2" customWidth="1"/>
    <col min="10997" max="11008" width="11.5703125" style="2"/>
    <col min="11009" max="11009" width="40.140625" style="2" customWidth="1"/>
    <col min="11010" max="11010" width="18.28515625" style="2" customWidth="1"/>
    <col min="11011" max="11011" width="13.5703125" style="2" customWidth="1"/>
    <col min="11012" max="11012" width="13.42578125" style="2" customWidth="1"/>
    <col min="11013" max="11013" width="13.7109375" style="2" customWidth="1"/>
    <col min="11014" max="11014" width="14" style="2" customWidth="1"/>
    <col min="11015" max="11016" width="13.28515625" style="2" customWidth="1"/>
    <col min="11017" max="11017" width="13.7109375" style="2" customWidth="1"/>
    <col min="11018" max="11018" width="14.140625" style="2" customWidth="1"/>
    <col min="11019" max="11019" width="13.85546875" style="2" customWidth="1"/>
    <col min="11020" max="11020" width="14.28515625" style="2" customWidth="1"/>
    <col min="11021" max="11021" width="13.5703125" style="2" customWidth="1"/>
    <col min="11022" max="11023" width="13.7109375" style="2" customWidth="1"/>
    <col min="11024" max="11252" width="11.42578125" style="2" customWidth="1"/>
    <col min="11253" max="11264" width="11.5703125" style="2"/>
    <col min="11265" max="11265" width="40.140625" style="2" customWidth="1"/>
    <col min="11266" max="11266" width="18.28515625" style="2" customWidth="1"/>
    <col min="11267" max="11267" width="13.5703125" style="2" customWidth="1"/>
    <col min="11268" max="11268" width="13.42578125" style="2" customWidth="1"/>
    <col min="11269" max="11269" width="13.7109375" style="2" customWidth="1"/>
    <col min="11270" max="11270" width="14" style="2" customWidth="1"/>
    <col min="11271" max="11272" width="13.28515625" style="2" customWidth="1"/>
    <col min="11273" max="11273" width="13.7109375" style="2" customWidth="1"/>
    <col min="11274" max="11274" width="14.140625" style="2" customWidth="1"/>
    <col min="11275" max="11275" width="13.85546875" style="2" customWidth="1"/>
    <col min="11276" max="11276" width="14.28515625" style="2" customWidth="1"/>
    <col min="11277" max="11277" width="13.5703125" style="2" customWidth="1"/>
    <col min="11278" max="11279" width="13.7109375" style="2" customWidth="1"/>
    <col min="11280" max="11508" width="11.42578125" style="2" customWidth="1"/>
    <col min="11509" max="11520" width="11.5703125" style="2"/>
    <col min="11521" max="11521" width="40.140625" style="2" customWidth="1"/>
    <col min="11522" max="11522" width="18.28515625" style="2" customWidth="1"/>
    <col min="11523" max="11523" width="13.5703125" style="2" customWidth="1"/>
    <col min="11524" max="11524" width="13.42578125" style="2" customWidth="1"/>
    <col min="11525" max="11525" width="13.7109375" style="2" customWidth="1"/>
    <col min="11526" max="11526" width="14" style="2" customWidth="1"/>
    <col min="11527" max="11528" width="13.28515625" style="2" customWidth="1"/>
    <col min="11529" max="11529" width="13.7109375" style="2" customWidth="1"/>
    <col min="11530" max="11530" width="14.140625" style="2" customWidth="1"/>
    <col min="11531" max="11531" width="13.85546875" style="2" customWidth="1"/>
    <col min="11532" max="11532" width="14.28515625" style="2" customWidth="1"/>
    <col min="11533" max="11533" width="13.5703125" style="2" customWidth="1"/>
    <col min="11534" max="11535" width="13.7109375" style="2" customWidth="1"/>
    <col min="11536" max="11764" width="11.42578125" style="2" customWidth="1"/>
    <col min="11765" max="11776" width="11.5703125" style="2"/>
    <col min="11777" max="11777" width="40.140625" style="2" customWidth="1"/>
    <col min="11778" max="11778" width="18.28515625" style="2" customWidth="1"/>
    <col min="11779" max="11779" width="13.5703125" style="2" customWidth="1"/>
    <col min="11780" max="11780" width="13.42578125" style="2" customWidth="1"/>
    <col min="11781" max="11781" width="13.7109375" style="2" customWidth="1"/>
    <col min="11782" max="11782" width="14" style="2" customWidth="1"/>
    <col min="11783" max="11784" width="13.28515625" style="2" customWidth="1"/>
    <col min="11785" max="11785" width="13.7109375" style="2" customWidth="1"/>
    <col min="11786" max="11786" width="14.140625" style="2" customWidth="1"/>
    <col min="11787" max="11787" width="13.85546875" style="2" customWidth="1"/>
    <col min="11788" max="11788" width="14.28515625" style="2" customWidth="1"/>
    <col min="11789" max="11789" width="13.5703125" style="2" customWidth="1"/>
    <col min="11790" max="11791" width="13.7109375" style="2" customWidth="1"/>
    <col min="11792" max="12020" width="11.42578125" style="2" customWidth="1"/>
    <col min="12021" max="12032" width="11.5703125" style="2"/>
    <col min="12033" max="12033" width="40.140625" style="2" customWidth="1"/>
    <col min="12034" max="12034" width="18.28515625" style="2" customWidth="1"/>
    <col min="12035" max="12035" width="13.5703125" style="2" customWidth="1"/>
    <col min="12036" max="12036" width="13.42578125" style="2" customWidth="1"/>
    <col min="12037" max="12037" width="13.7109375" style="2" customWidth="1"/>
    <col min="12038" max="12038" width="14" style="2" customWidth="1"/>
    <col min="12039" max="12040" width="13.28515625" style="2" customWidth="1"/>
    <col min="12041" max="12041" width="13.7109375" style="2" customWidth="1"/>
    <col min="12042" max="12042" width="14.140625" style="2" customWidth="1"/>
    <col min="12043" max="12043" width="13.85546875" style="2" customWidth="1"/>
    <col min="12044" max="12044" width="14.28515625" style="2" customWidth="1"/>
    <col min="12045" max="12045" width="13.5703125" style="2" customWidth="1"/>
    <col min="12046" max="12047" width="13.7109375" style="2" customWidth="1"/>
    <col min="12048" max="12276" width="11.42578125" style="2" customWidth="1"/>
    <col min="12277" max="12288" width="11.5703125" style="2"/>
    <col min="12289" max="12289" width="40.140625" style="2" customWidth="1"/>
    <col min="12290" max="12290" width="18.28515625" style="2" customWidth="1"/>
    <col min="12291" max="12291" width="13.5703125" style="2" customWidth="1"/>
    <col min="12292" max="12292" width="13.42578125" style="2" customWidth="1"/>
    <col min="12293" max="12293" width="13.7109375" style="2" customWidth="1"/>
    <col min="12294" max="12294" width="14" style="2" customWidth="1"/>
    <col min="12295" max="12296" width="13.28515625" style="2" customWidth="1"/>
    <col min="12297" max="12297" width="13.7109375" style="2" customWidth="1"/>
    <col min="12298" max="12298" width="14.140625" style="2" customWidth="1"/>
    <col min="12299" max="12299" width="13.85546875" style="2" customWidth="1"/>
    <col min="12300" max="12300" width="14.28515625" style="2" customWidth="1"/>
    <col min="12301" max="12301" width="13.5703125" style="2" customWidth="1"/>
    <col min="12302" max="12303" width="13.7109375" style="2" customWidth="1"/>
    <col min="12304" max="12532" width="11.42578125" style="2" customWidth="1"/>
    <col min="12533" max="12544" width="11.5703125" style="2"/>
    <col min="12545" max="12545" width="40.140625" style="2" customWidth="1"/>
    <col min="12546" max="12546" width="18.28515625" style="2" customWidth="1"/>
    <col min="12547" max="12547" width="13.5703125" style="2" customWidth="1"/>
    <col min="12548" max="12548" width="13.42578125" style="2" customWidth="1"/>
    <col min="12549" max="12549" width="13.7109375" style="2" customWidth="1"/>
    <col min="12550" max="12550" width="14" style="2" customWidth="1"/>
    <col min="12551" max="12552" width="13.28515625" style="2" customWidth="1"/>
    <col min="12553" max="12553" width="13.7109375" style="2" customWidth="1"/>
    <col min="12554" max="12554" width="14.140625" style="2" customWidth="1"/>
    <col min="12555" max="12555" width="13.85546875" style="2" customWidth="1"/>
    <col min="12556" max="12556" width="14.28515625" style="2" customWidth="1"/>
    <col min="12557" max="12557" width="13.5703125" style="2" customWidth="1"/>
    <col min="12558" max="12559" width="13.7109375" style="2" customWidth="1"/>
    <col min="12560" max="12788" width="11.42578125" style="2" customWidth="1"/>
    <col min="12789" max="12800" width="11.5703125" style="2"/>
    <col min="12801" max="12801" width="40.140625" style="2" customWidth="1"/>
    <col min="12802" max="12802" width="18.28515625" style="2" customWidth="1"/>
    <col min="12803" max="12803" width="13.5703125" style="2" customWidth="1"/>
    <col min="12804" max="12804" width="13.42578125" style="2" customWidth="1"/>
    <col min="12805" max="12805" width="13.7109375" style="2" customWidth="1"/>
    <col min="12806" max="12806" width="14" style="2" customWidth="1"/>
    <col min="12807" max="12808" width="13.28515625" style="2" customWidth="1"/>
    <col min="12809" max="12809" width="13.7109375" style="2" customWidth="1"/>
    <col min="12810" max="12810" width="14.140625" style="2" customWidth="1"/>
    <col min="12811" max="12811" width="13.85546875" style="2" customWidth="1"/>
    <col min="12812" max="12812" width="14.28515625" style="2" customWidth="1"/>
    <col min="12813" max="12813" width="13.5703125" style="2" customWidth="1"/>
    <col min="12814" max="12815" width="13.7109375" style="2" customWidth="1"/>
    <col min="12816" max="13044" width="11.42578125" style="2" customWidth="1"/>
    <col min="13045" max="13056" width="11.5703125" style="2"/>
    <col min="13057" max="13057" width="40.140625" style="2" customWidth="1"/>
    <col min="13058" max="13058" width="18.28515625" style="2" customWidth="1"/>
    <col min="13059" max="13059" width="13.5703125" style="2" customWidth="1"/>
    <col min="13060" max="13060" width="13.42578125" style="2" customWidth="1"/>
    <col min="13061" max="13061" width="13.7109375" style="2" customWidth="1"/>
    <col min="13062" max="13062" width="14" style="2" customWidth="1"/>
    <col min="13063" max="13064" width="13.28515625" style="2" customWidth="1"/>
    <col min="13065" max="13065" width="13.7109375" style="2" customWidth="1"/>
    <col min="13066" max="13066" width="14.140625" style="2" customWidth="1"/>
    <col min="13067" max="13067" width="13.85546875" style="2" customWidth="1"/>
    <col min="13068" max="13068" width="14.28515625" style="2" customWidth="1"/>
    <col min="13069" max="13069" width="13.5703125" style="2" customWidth="1"/>
    <col min="13070" max="13071" width="13.7109375" style="2" customWidth="1"/>
    <col min="13072" max="13300" width="11.42578125" style="2" customWidth="1"/>
    <col min="13301" max="13312" width="11.5703125" style="2"/>
    <col min="13313" max="13313" width="40.140625" style="2" customWidth="1"/>
    <col min="13314" max="13314" width="18.28515625" style="2" customWidth="1"/>
    <col min="13315" max="13315" width="13.5703125" style="2" customWidth="1"/>
    <col min="13316" max="13316" width="13.42578125" style="2" customWidth="1"/>
    <col min="13317" max="13317" width="13.7109375" style="2" customWidth="1"/>
    <col min="13318" max="13318" width="14" style="2" customWidth="1"/>
    <col min="13319" max="13320" width="13.28515625" style="2" customWidth="1"/>
    <col min="13321" max="13321" width="13.7109375" style="2" customWidth="1"/>
    <col min="13322" max="13322" width="14.140625" style="2" customWidth="1"/>
    <col min="13323" max="13323" width="13.85546875" style="2" customWidth="1"/>
    <col min="13324" max="13324" width="14.28515625" style="2" customWidth="1"/>
    <col min="13325" max="13325" width="13.5703125" style="2" customWidth="1"/>
    <col min="13326" max="13327" width="13.7109375" style="2" customWidth="1"/>
    <col min="13328" max="13556" width="11.42578125" style="2" customWidth="1"/>
    <col min="13557" max="13568" width="11.5703125" style="2"/>
    <col min="13569" max="13569" width="40.140625" style="2" customWidth="1"/>
    <col min="13570" max="13570" width="18.28515625" style="2" customWidth="1"/>
    <col min="13571" max="13571" width="13.5703125" style="2" customWidth="1"/>
    <col min="13572" max="13572" width="13.42578125" style="2" customWidth="1"/>
    <col min="13573" max="13573" width="13.7109375" style="2" customWidth="1"/>
    <col min="13574" max="13574" width="14" style="2" customWidth="1"/>
    <col min="13575" max="13576" width="13.28515625" style="2" customWidth="1"/>
    <col min="13577" max="13577" width="13.7109375" style="2" customWidth="1"/>
    <col min="13578" max="13578" width="14.140625" style="2" customWidth="1"/>
    <col min="13579" max="13579" width="13.85546875" style="2" customWidth="1"/>
    <col min="13580" max="13580" width="14.28515625" style="2" customWidth="1"/>
    <col min="13581" max="13581" width="13.5703125" style="2" customWidth="1"/>
    <col min="13582" max="13583" width="13.7109375" style="2" customWidth="1"/>
    <col min="13584" max="13812" width="11.42578125" style="2" customWidth="1"/>
    <col min="13813" max="13824" width="11.5703125" style="2"/>
    <col min="13825" max="13825" width="40.140625" style="2" customWidth="1"/>
    <col min="13826" max="13826" width="18.28515625" style="2" customWidth="1"/>
    <col min="13827" max="13827" width="13.5703125" style="2" customWidth="1"/>
    <col min="13828" max="13828" width="13.42578125" style="2" customWidth="1"/>
    <col min="13829" max="13829" width="13.7109375" style="2" customWidth="1"/>
    <col min="13830" max="13830" width="14" style="2" customWidth="1"/>
    <col min="13831" max="13832" width="13.28515625" style="2" customWidth="1"/>
    <col min="13833" max="13833" width="13.7109375" style="2" customWidth="1"/>
    <col min="13834" max="13834" width="14.140625" style="2" customWidth="1"/>
    <col min="13835" max="13835" width="13.85546875" style="2" customWidth="1"/>
    <col min="13836" max="13836" width="14.28515625" style="2" customWidth="1"/>
    <col min="13837" max="13837" width="13.5703125" style="2" customWidth="1"/>
    <col min="13838" max="13839" width="13.7109375" style="2" customWidth="1"/>
    <col min="13840" max="14068" width="11.42578125" style="2" customWidth="1"/>
    <col min="14069" max="14080" width="11.5703125" style="2"/>
    <col min="14081" max="14081" width="40.140625" style="2" customWidth="1"/>
    <col min="14082" max="14082" width="18.28515625" style="2" customWidth="1"/>
    <col min="14083" max="14083" width="13.5703125" style="2" customWidth="1"/>
    <col min="14084" max="14084" width="13.42578125" style="2" customWidth="1"/>
    <col min="14085" max="14085" width="13.7109375" style="2" customWidth="1"/>
    <col min="14086" max="14086" width="14" style="2" customWidth="1"/>
    <col min="14087" max="14088" width="13.28515625" style="2" customWidth="1"/>
    <col min="14089" max="14089" width="13.7109375" style="2" customWidth="1"/>
    <col min="14090" max="14090" width="14.140625" style="2" customWidth="1"/>
    <col min="14091" max="14091" width="13.85546875" style="2" customWidth="1"/>
    <col min="14092" max="14092" width="14.28515625" style="2" customWidth="1"/>
    <col min="14093" max="14093" width="13.5703125" style="2" customWidth="1"/>
    <col min="14094" max="14095" width="13.7109375" style="2" customWidth="1"/>
    <col min="14096" max="14324" width="11.42578125" style="2" customWidth="1"/>
    <col min="14325" max="14336" width="11.5703125" style="2"/>
    <col min="14337" max="14337" width="40.140625" style="2" customWidth="1"/>
    <col min="14338" max="14338" width="18.28515625" style="2" customWidth="1"/>
    <col min="14339" max="14339" width="13.5703125" style="2" customWidth="1"/>
    <col min="14340" max="14340" width="13.42578125" style="2" customWidth="1"/>
    <col min="14341" max="14341" width="13.7109375" style="2" customWidth="1"/>
    <col min="14342" max="14342" width="14" style="2" customWidth="1"/>
    <col min="14343" max="14344" width="13.28515625" style="2" customWidth="1"/>
    <col min="14345" max="14345" width="13.7109375" style="2" customWidth="1"/>
    <col min="14346" max="14346" width="14.140625" style="2" customWidth="1"/>
    <col min="14347" max="14347" width="13.85546875" style="2" customWidth="1"/>
    <col min="14348" max="14348" width="14.28515625" style="2" customWidth="1"/>
    <col min="14349" max="14349" width="13.5703125" style="2" customWidth="1"/>
    <col min="14350" max="14351" width="13.7109375" style="2" customWidth="1"/>
    <col min="14352" max="14580" width="11.42578125" style="2" customWidth="1"/>
    <col min="14581" max="14592" width="11.5703125" style="2"/>
    <col min="14593" max="14593" width="40.140625" style="2" customWidth="1"/>
    <col min="14594" max="14594" width="18.28515625" style="2" customWidth="1"/>
    <col min="14595" max="14595" width="13.5703125" style="2" customWidth="1"/>
    <col min="14596" max="14596" width="13.42578125" style="2" customWidth="1"/>
    <col min="14597" max="14597" width="13.7109375" style="2" customWidth="1"/>
    <col min="14598" max="14598" width="14" style="2" customWidth="1"/>
    <col min="14599" max="14600" width="13.28515625" style="2" customWidth="1"/>
    <col min="14601" max="14601" width="13.7109375" style="2" customWidth="1"/>
    <col min="14602" max="14602" width="14.140625" style="2" customWidth="1"/>
    <col min="14603" max="14603" width="13.85546875" style="2" customWidth="1"/>
    <col min="14604" max="14604" width="14.28515625" style="2" customWidth="1"/>
    <col min="14605" max="14605" width="13.5703125" style="2" customWidth="1"/>
    <col min="14606" max="14607" width="13.7109375" style="2" customWidth="1"/>
    <col min="14608" max="14836" width="11.42578125" style="2" customWidth="1"/>
    <col min="14837" max="14848" width="11.5703125" style="2"/>
    <col min="14849" max="14849" width="40.140625" style="2" customWidth="1"/>
    <col min="14850" max="14850" width="18.28515625" style="2" customWidth="1"/>
    <col min="14851" max="14851" width="13.5703125" style="2" customWidth="1"/>
    <col min="14852" max="14852" width="13.42578125" style="2" customWidth="1"/>
    <col min="14853" max="14853" width="13.7109375" style="2" customWidth="1"/>
    <col min="14854" max="14854" width="14" style="2" customWidth="1"/>
    <col min="14855" max="14856" width="13.28515625" style="2" customWidth="1"/>
    <col min="14857" max="14857" width="13.7109375" style="2" customWidth="1"/>
    <col min="14858" max="14858" width="14.140625" style="2" customWidth="1"/>
    <col min="14859" max="14859" width="13.85546875" style="2" customWidth="1"/>
    <col min="14860" max="14860" width="14.28515625" style="2" customWidth="1"/>
    <col min="14861" max="14861" width="13.5703125" style="2" customWidth="1"/>
    <col min="14862" max="14863" width="13.7109375" style="2" customWidth="1"/>
    <col min="14864" max="15092" width="11.42578125" style="2" customWidth="1"/>
    <col min="15093" max="15104" width="11.5703125" style="2"/>
    <col min="15105" max="15105" width="40.140625" style="2" customWidth="1"/>
    <col min="15106" max="15106" width="18.28515625" style="2" customWidth="1"/>
    <col min="15107" max="15107" width="13.5703125" style="2" customWidth="1"/>
    <col min="15108" max="15108" width="13.42578125" style="2" customWidth="1"/>
    <col min="15109" max="15109" width="13.7109375" style="2" customWidth="1"/>
    <col min="15110" max="15110" width="14" style="2" customWidth="1"/>
    <col min="15111" max="15112" width="13.28515625" style="2" customWidth="1"/>
    <col min="15113" max="15113" width="13.7109375" style="2" customWidth="1"/>
    <col min="15114" max="15114" width="14.140625" style="2" customWidth="1"/>
    <col min="15115" max="15115" width="13.85546875" style="2" customWidth="1"/>
    <col min="15116" max="15116" width="14.28515625" style="2" customWidth="1"/>
    <col min="15117" max="15117" width="13.5703125" style="2" customWidth="1"/>
    <col min="15118" max="15119" width="13.7109375" style="2" customWidth="1"/>
    <col min="15120" max="15348" width="11.42578125" style="2" customWidth="1"/>
    <col min="15349" max="15360" width="11.5703125" style="2"/>
    <col min="15361" max="15361" width="40.140625" style="2" customWidth="1"/>
    <col min="15362" max="15362" width="18.28515625" style="2" customWidth="1"/>
    <col min="15363" max="15363" width="13.5703125" style="2" customWidth="1"/>
    <col min="15364" max="15364" width="13.42578125" style="2" customWidth="1"/>
    <col min="15365" max="15365" width="13.7109375" style="2" customWidth="1"/>
    <col min="15366" max="15366" width="14" style="2" customWidth="1"/>
    <col min="15367" max="15368" width="13.28515625" style="2" customWidth="1"/>
    <col min="15369" max="15369" width="13.7109375" style="2" customWidth="1"/>
    <col min="15370" max="15370" width="14.140625" style="2" customWidth="1"/>
    <col min="15371" max="15371" width="13.85546875" style="2" customWidth="1"/>
    <col min="15372" max="15372" width="14.28515625" style="2" customWidth="1"/>
    <col min="15373" max="15373" width="13.5703125" style="2" customWidth="1"/>
    <col min="15374" max="15375" width="13.7109375" style="2" customWidth="1"/>
    <col min="15376" max="15604" width="11.42578125" style="2" customWidth="1"/>
    <col min="15605" max="15616" width="11.5703125" style="2"/>
    <col min="15617" max="15617" width="40.140625" style="2" customWidth="1"/>
    <col min="15618" max="15618" width="18.28515625" style="2" customWidth="1"/>
    <col min="15619" max="15619" width="13.5703125" style="2" customWidth="1"/>
    <col min="15620" max="15620" width="13.42578125" style="2" customWidth="1"/>
    <col min="15621" max="15621" width="13.7109375" style="2" customWidth="1"/>
    <col min="15622" max="15622" width="14" style="2" customWidth="1"/>
    <col min="15623" max="15624" width="13.28515625" style="2" customWidth="1"/>
    <col min="15625" max="15625" width="13.7109375" style="2" customWidth="1"/>
    <col min="15626" max="15626" width="14.140625" style="2" customWidth="1"/>
    <col min="15627" max="15627" width="13.85546875" style="2" customWidth="1"/>
    <col min="15628" max="15628" width="14.28515625" style="2" customWidth="1"/>
    <col min="15629" max="15629" width="13.5703125" style="2" customWidth="1"/>
    <col min="15630" max="15631" width="13.7109375" style="2" customWidth="1"/>
    <col min="15632" max="15860" width="11.42578125" style="2" customWidth="1"/>
    <col min="15861" max="15872" width="11.5703125" style="2"/>
    <col min="15873" max="15873" width="40.140625" style="2" customWidth="1"/>
    <col min="15874" max="15874" width="18.28515625" style="2" customWidth="1"/>
    <col min="15875" max="15875" width="13.5703125" style="2" customWidth="1"/>
    <col min="15876" max="15876" width="13.42578125" style="2" customWidth="1"/>
    <col min="15877" max="15877" width="13.7109375" style="2" customWidth="1"/>
    <col min="15878" max="15878" width="14" style="2" customWidth="1"/>
    <col min="15879" max="15880" width="13.28515625" style="2" customWidth="1"/>
    <col min="15881" max="15881" width="13.7109375" style="2" customWidth="1"/>
    <col min="15882" max="15882" width="14.140625" style="2" customWidth="1"/>
    <col min="15883" max="15883" width="13.85546875" style="2" customWidth="1"/>
    <col min="15884" max="15884" width="14.28515625" style="2" customWidth="1"/>
    <col min="15885" max="15885" width="13.5703125" style="2" customWidth="1"/>
    <col min="15886" max="15887" width="13.7109375" style="2" customWidth="1"/>
    <col min="15888" max="16116" width="11.42578125" style="2" customWidth="1"/>
    <col min="16117" max="16128" width="11.5703125" style="2"/>
    <col min="16129" max="16129" width="40.140625" style="2" customWidth="1"/>
    <col min="16130" max="16130" width="18.28515625" style="2" customWidth="1"/>
    <col min="16131" max="16131" width="13.5703125" style="2" customWidth="1"/>
    <col min="16132" max="16132" width="13.42578125" style="2" customWidth="1"/>
    <col min="16133" max="16133" width="13.7109375" style="2" customWidth="1"/>
    <col min="16134" max="16134" width="14" style="2" customWidth="1"/>
    <col min="16135" max="16136" width="13.28515625" style="2" customWidth="1"/>
    <col min="16137" max="16137" width="13.7109375" style="2" customWidth="1"/>
    <col min="16138" max="16138" width="14.140625" style="2" customWidth="1"/>
    <col min="16139" max="16139" width="13.85546875" style="2" customWidth="1"/>
    <col min="16140" max="16140" width="14.28515625" style="2" customWidth="1"/>
    <col min="16141" max="16141" width="13.5703125" style="2" customWidth="1"/>
    <col min="16142" max="16143" width="13.7109375" style="2" customWidth="1"/>
    <col min="16144" max="16372" width="11.42578125" style="2" customWidth="1"/>
    <col min="16373" max="16384" width="11.5703125" style="2"/>
  </cols>
  <sheetData>
    <row r="1" spans="1:244" ht="17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44" ht="18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44" ht="11.25" customHeight="1" x14ac:dyDescent="0.25">
      <c r="A3" s="2"/>
      <c r="B3" s="3"/>
      <c r="C3" s="3"/>
      <c r="D3" s="2"/>
      <c r="E3" s="2"/>
      <c r="F3" s="3"/>
      <c r="G3" s="2"/>
      <c r="H3" s="2"/>
      <c r="I3" s="2"/>
      <c r="J3" s="2"/>
      <c r="K3" s="2"/>
      <c r="L3" s="2"/>
      <c r="M3" s="2"/>
      <c r="N3" s="2"/>
    </row>
    <row r="4" spans="1:244" ht="24.75" customHeight="1" x14ac:dyDescent="0.25">
      <c r="A4" s="4" t="s">
        <v>1</v>
      </c>
      <c r="B4" s="5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6" t="s">
        <v>14</v>
      </c>
    </row>
    <row r="5" spans="1:244" ht="31.9" customHeight="1" x14ac:dyDescent="0.25">
      <c r="A5" s="7" t="s">
        <v>15</v>
      </c>
      <c r="B5" s="8">
        <f>B6+B82</f>
        <v>526008191</v>
      </c>
      <c r="C5" s="8">
        <f>C6+C82</f>
        <v>71475240</v>
      </c>
      <c r="D5" s="8">
        <f t="shared" ref="D5:N5" si="0">D6+D82</f>
        <v>48255609</v>
      </c>
      <c r="E5" s="8">
        <f t="shared" si="0"/>
        <v>45828411</v>
      </c>
      <c r="F5" s="8">
        <f t="shared" si="0"/>
        <v>43987870</v>
      </c>
      <c r="G5" s="8">
        <f t="shared" si="0"/>
        <v>39669236</v>
      </c>
      <c r="H5" s="8">
        <f t="shared" si="0"/>
        <v>39933085</v>
      </c>
      <c r="I5" s="8">
        <f t="shared" si="0"/>
        <v>38520180</v>
      </c>
      <c r="J5" s="8">
        <f t="shared" si="0"/>
        <v>39910805</v>
      </c>
      <c r="K5" s="8">
        <f t="shared" si="0"/>
        <v>38293530</v>
      </c>
      <c r="L5" s="8">
        <f t="shared" si="0"/>
        <v>40951140</v>
      </c>
      <c r="M5" s="8">
        <f t="shared" si="0"/>
        <v>37962251</v>
      </c>
      <c r="N5" s="8">
        <f t="shared" si="0"/>
        <v>41220834</v>
      </c>
    </row>
    <row r="6" spans="1:244" ht="18.600000000000001" customHeight="1" x14ac:dyDescent="0.25">
      <c r="A6" s="9" t="s">
        <v>16</v>
      </c>
      <c r="B6" s="10">
        <f>B7+B17+B50+B65</f>
        <v>177234655</v>
      </c>
      <c r="C6" s="10">
        <f>C7+C17+C50+C65</f>
        <v>42125870</v>
      </c>
      <c r="D6" s="10">
        <f t="shared" ref="D6:N6" si="1">D7+D17+D50+D65</f>
        <v>18897255</v>
      </c>
      <c r="E6" s="10">
        <f t="shared" si="1"/>
        <v>16456419</v>
      </c>
      <c r="F6" s="10">
        <f t="shared" si="1"/>
        <v>14602774</v>
      </c>
      <c r="G6" s="10">
        <f t="shared" si="1"/>
        <v>10278336</v>
      </c>
      <c r="H6" s="10">
        <f t="shared" si="1"/>
        <v>10512995</v>
      </c>
      <c r="I6" s="10">
        <f t="shared" si="1"/>
        <v>9148736</v>
      </c>
      <c r="J6" s="10">
        <f t="shared" si="1"/>
        <v>10539361</v>
      </c>
      <c r="K6" s="10">
        <f t="shared" si="1"/>
        <v>8919743</v>
      </c>
      <c r="L6" s="10">
        <f t="shared" si="1"/>
        <v>11581829</v>
      </c>
      <c r="M6" s="10">
        <f t="shared" si="1"/>
        <v>10456377</v>
      </c>
      <c r="N6" s="10">
        <f t="shared" si="1"/>
        <v>13714960</v>
      </c>
    </row>
    <row r="7" spans="1:244" s="13" customFormat="1" ht="18.600000000000001" customHeight="1" x14ac:dyDescent="0.25">
      <c r="A7" s="11" t="s">
        <v>17</v>
      </c>
      <c r="B7" s="12">
        <f>B12+B8+B15</f>
        <v>96026094</v>
      </c>
      <c r="C7" s="12">
        <f t="shared" ref="C7:N7" si="2">C12+C8+C15</f>
        <v>32915075</v>
      </c>
      <c r="D7" s="12">
        <f t="shared" si="2"/>
        <v>10232633</v>
      </c>
      <c r="E7" s="12">
        <f t="shared" si="2"/>
        <v>6924919</v>
      </c>
      <c r="F7" s="12">
        <f t="shared" si="2"/>
        <v>7563556</v>
      </c>
      <c r="G7" s="12">
        <f t="shared" si="2"/>
        <v>4366460</v>
      </c>
      <c r="H7" s="12">
        <f t="shared" si="2"/>
        <v>4045923</v>
      </c>
      <c r="I7" s="12">
        <f t="shared" si="2"/>
        <v>4510682</v>
      </c>
      <c r="J7" s="12">
        <f t="shared" si="2"/>
        <v>4425680</v>
      </c>
      <c r="K7" s="12">
        <f t="shared" si="2"/>
        <v>3328641</v>
      </c>
      <c r="L7" s="12">
        <f t="shared" si="2"/>
        <v>4749770</v>
      </c>
      <c r="M7" s="12">
        <f t="shared" si="2"/>
        <v>5382197</v>
      </c>
      <c r="N7" s="12">
        <f t="shared" si="2"/>
        <v>7580558</v>
      </c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</row>
    <row r="8" spans="1:244" s="13" customFormat="1" ht="18.600000000000001" customHeight="1" x14ac:dyDescent="0.25">
      <c r="A8" s="14" t="s">
        <v>18</v>
      </c>
      <c r="B8" s="15">
        <f>SUM(C8:N8)</f>
        <v>469560</v>
      </c>
      <c r="C8" s="15">
        <f>SUM(C9+C10+C11)</f>
        <v>39130</v>
      </c>
      <c r="D8" s="15">
        <f t="shared" ref="D8:N8" si="3">SUM(D9+D10+D11)</f>
        <v>39130</v>
      </c>
      <c r="E8" s="15">
        <f t="shared" si="3"/>
        <v>39130</v>
      </c>
      <c r="F8" s="15">
        <f t="shared" si="3"/>
        <v>39130</v>
      </c>
      <c r="G8" s="15">
        <f t="shared" si="3"/>
        <v>39130</v>
      </c>
      <c r="H8" s="15">
        <f t="shared" si="3"/>
        <v>39130</v>
      </c>
      <c r="I8" s="15">
        <f t="shared" si="3"/>
        <v>39130</v>
      </c>
      <c r="J8" s="15">
        <f t="shared" si="3"/>
        <v>39130</v>
      </c>
      <c r="K8" s="15">
        <f t="shared" si="3"/>
        <v>39130</v>
      </c>
      <c r="L8" s="15">
        <f t="shared" si="3"/>
        <v>39130</v>
      </c>
      <c r="M8" s="15">
        <f t="shared" si="3"/>
        <v>39130</v>
      </c>
      <c r="N8" s="15">
        <f t="shared" si="3"/>
        <v>39130</v>
      </c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</row>
    <row r="9" spans="1:244" s="13" customFormat="1" ht="24" customHeight="1" x14ac:dyDescent="0.25">
      <c r="A9" s="16" t="s">
        <v>19</v>
      </c>
      <c r="B9" s="17">
        <f>SUM(C9:N9)</f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</row>
    <row r="10" spans="1:244" s="13" customFormat="1" ht="31.9" customHeight="1" x14ac:dyDescent="0.25">
      <c r="A10" s="16" t="s">
        <v>20</v>
      </c>
      <c r="B10" s="17">
        <f>SUM(C10:N10)</f>
        <v>469560</v>
      </c>
      <c r="C10" s="17">
        <v>39130</v>
      </c>
      <c r="D10" s="17">
        <v>39130</v>
      </c>
      <c r="E10" s="17">
        <v>39130</v>
      </c>
      <c r="F10" s="17">
        <v>39130</v>
      </c>
      <c r="G10" s="17">
        <v>39130</v>
      </c>
      <c r="H10" s="17">
        <v>39130</v>
      </c>
      <c r="I10" s="17">
        <v>39130</v>
      </c>
      <c r="J10" s="17">
        <v>39130</v>
      </c>
      <c r="K10" s="17">
        <v>39130</v>
      </c>
      <c r="L10" s="17">
        <v>39130</v>
      </c>
      <c r="M10" s="17">
        <v>39130</v>
      </c>
      <c r="N10" s="17">
        <v>39130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</row>
    <row r="11" spans="1:244" s="18" customFormat="1" ht="18.600000000000001" customHeight="1" x14ac:dyDescent="0.25">
      <c r="A11" s="16" t="s">
        <v>21</v>
      </c>
      <c r="B11" s="17">
        <f>SUM(C11:N11)</f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</row>
    <row r="12" spans="1:244" s="13" customFormat="1" ht="18.600000000000001" customHeight="1" x14ac:dyDescent="0.25">
      <c r="A12" s="14" t="s">
        <v>22</v>
      </c>
      <c r="B12" s="15">
        <f>SUM(B13+B14)</f>
        <v>92705716</v>
      </c>
      <c r="C12" s="15">
        <f t="shared" ref="C12:N12" si="4">SUM(C13+C14)</f>
        <v>31997443</v>
      </c>
      <c r="D12" s="15">
        <f t="shared" si="4"/>
        <v>9588931</v>
      </c>
      <c r="E12" s="15">
        <f t="shared" si="4"/>
        <v>6588764</v>
      </c>
      <c r="F12" s="15">
        <f t="shared" si="4"/>
        <v>7274199</v>
      </c>
      <c r="G12" s="15">
        <f t="shared" si="4"/>
        <v>4219744</v>
      </c>
      <c r="H12" s="15">
        <f t="shared" si="4"/>
        <v>3859702</v>
      </c>
      <c r="I12" s="15">
        <f t="shared" si="4"/>
        <v>4374254</v>
      </c>
      <c r="J12" s="15">
        <f t="shared" si="4"/>
        <v>4282755</v>
      </c>
      <c r="K12" s="15">
        <f t="shared" si="4"/>
        <v>3208099</v>
      </c>
      <c r="L12" s="15">
        <f t="shared" si="4"/>
        <v>4480985</v>
      </c>
      <c r="M12" s="15">
        <f t="shared" si="4"/>
        <v>5289412</v>
      </c>
      <c r="N12" s="15">
        <f t="shared" si="4"/>
        <v>7541428</v>
      </c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</row>
    <row r="13" spans="1:244" s="18" customFormat="1" ht="18.600000000000001" customHeight="1" x14ac:dyDescent="0.25">
      <c r="A13" s="19" t="s">
        <v>23</v>
      </c>
      <c r="B13" s="17">
        <f t="shared" ref="B13:B76" si="5">SUM(C13:N13)</f>
        <v>51040439</v>
      </c>
      <c r="C13" s="20">
        <v>28704625</v>
      </c>
      <c r="D13" s="20">
        <v>5911375</v>
      </c>
      <c r="E13" s="20">
        <v>3454832</v>
      </c>
      <c r="F13" s="20">
        <v>3186272</v>
      </c>
      <c r="G13" s="20">
        <v>768528</v>
      </c>
      <c r="H13" s="20">
        <v>629286</v>
      </c>
      <c r="I13" s="20">
        <v>1584753</v>
      </c>
      <c r="J13" s="20">
        <v>585043</v>
      </c>
      <c r="K13" s="20">
        <v>435573</v>
      </c>
      <c r="L13" s="20">
        <v>584569</v>
      </c>
      <c r="M13" s="20">
        <v>1714820</v>
      </c>
      <c r="N13" s="20">
        <v>3480763</v>
      </c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</row>
    <row r="14" spans="1:244" s="21" customFormat="1" ht="24" customHeight="1" x14ac:dyDescent="0.25">
      <c r="A14" s="16" t="s">
        <v>24</v>
      </c>
      <c r="B14" s="17">
        <f t="shared" si="5"/>
        <v>41665277</v>
      </c>
      <c r="C14" s="17">
        <v>3292818</v>
      </c>
      <c r="D14" s="17">
        <v>3677556</v>
      </c>
      <c r="E14" s="17">
        <v>3133932</v>
      </c>
      <c r="F14" s="17">
        <v>4087927</v>
      </c>
      <c r="G14" s="17">
        <v>3451216</v>
      </c>
      <c r="H14" s="17">
        <v>3230416</v>
      </c>
      <c r="I14" s="17">
        <v>2789501</v>
      </c>
      <c r="J14" s="17">
        <v>3697712</v>
      </c>
      <c r="K14" s="17">
        <v>2772526</v>
      </c>
      <c r="L14" s="17">
        <v>3896416</v>
      </c>
      <c r="M14" s="17">
        <v>3574592</v>
      </c>
      <c r="N14" s="17">
        <v>4060665</v>
      </c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</row>
    <row r="15" spans="1:244" s="18" customFormat="1" ht="18.600000000000001" customHeight="1" x14ac:dyDescent="0.25">
      <c r="A15" s="14" t="s">
        <v>25</v>
      </c>
      <c r="B15" s="15">
        <f t="shared" si="5"/>
        <v>2850818</v>
      </c>
      <c r="C15" s="15">
        <f>C16</f>
        <v>878502</v>
      </c>
      <c r="D15" s="15">
        <f t="shared" ref="D15:N15" si="6">D16</f>
        <v>604572</v>
      </c>
      <c r="E15" s="15">
        <f t="shared" si="6"/>
        <v>297025</v>
      </c>
      <c r="F15" s="15">
        <f t="shared" si="6"/>
        <v>250227</v>
      </c>
      <c r="G15" s="15">
        <f t="shared" si="6"/>
        <v>107586</v>
      </c>
      <c r="H15" s="15">
        <f t="shared" si="6"/>
        <v>147091</v>
      </c>
      <c r="I15" s="15">
        <f t="shared" si="6"/>
        <v>97298</v>
      </c>
      <c r="J15" s="15">
        <f t="shared" si="6"/>
        <v>103795</v>
      </c>
      <c r="K15" s="15">
        <f t="shared" si="6"/>
        <v>81412</v>
      </c>
      <c r="L15" s="15">
        <f t="shared" si="6"/>
        <v>229655</v>
      </c>
      <c r="M15" s="15">
        <f t="shared" si="6"/>
        <v>53655</v>
      </c>
      <c r="N15" s="15">
        <f t="shared" si="6"/>
        <v>0</v>
      </c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</row>
    <row r="16" spans="1:244" s="18" customFormat="1" ht="18.600000000000001" customHeight="1" x14ac:dyDescent="0.25">
      <c r="A16" s="16" t="s">
        <v>26</v>
      </c>
      <c r="B16" s="17">
        <f t="shared" si="5"/>
        <v>2850818</v>
      </c>
      <c r="C16" s="17">
        <v>878502</v>
      </c>
      <c r="D16" s="17">
        <v>604572</v>
      </c>
      <c r="E16" s="17">
        <v>297025</v>
      </c>
      <c r="F16" s="17">
        <v>250227</v>
      </c>
      <c r="G16" s="17">
        <v>107586</v>
      </c>
      <c r="H16" s="17">
        <v>147091</v>
      </c>
      <c r="I16" s="17">
        <v>97298</v>
      </c>
      <c r="J16" s="17">
        <v>103795</v>
      </c>
      <c r="K16" s="17">
        <v>81412</v>
      </c>
      <c r="L16" s="17">
        <v>229655</v>
      </c>
      <c r="M16" s="17">
        <v>53655</v>
      </c>
      <c r="N16" s="17">
        <v>0</v>
      </c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</row>
    <row r="17" spans="1:244" s="13" customFormat="1" ht="18.600000000000001" customHeight="1" x14ac:dyDescent="0.25">
      <c r="A17" s="11" t="s">
        <v>27</v>
      </c>
      <c r="B17" s="22">
        <f>SUM(C17:N17)</f>
        <v>53400419</v>
      </c>
      <c r="C17" s="22">
        <f>C18+C25+C33+C46+C48</f>
        <v>4169248</v>
      </c>
      <c r="D17" s="22">
        <f t="shared" ref="D17:N17" si="7">D18+D25+D33+D46+D48</f>
        <v>4769420</v>
      </c>
      <c r="E17" s="22">
        <f t="shared" si="7"/>
        <v>7093974</v>
      </c>
      <c r="F17" s="22">
        <f t="shared" si="7"/>
        <v>4869846</v>
      </c>
      <c r="G17" s="22">
        <f t="shared" si="7"/>
        <v>4104329</v>
      </c>
      <c r="H17" s="22">
        <f t="shared" si="7"/>
        <v>4760507</v>
      </c>
      <c r="I17" s="22">
        <f t="shared" si="7"/>
        <v>3151133</v>
      </c>
      <c r="J17" s="22">
        <f t="shared" si="7"/>
        <v>4466251</v>
      </c>
      <c r="K17" s="22">
        <f t="shared" si="7"/>
        <v>3693574</v>
      </c>
      <c r="L17" s="22">
        <f t="shared" si="7"/>
        <v>4564692</v>
      </c>
      <c r="M17" s="22">
        <f t="shared" si="7"/>
        <v>3376455</v>
      </c>
      <c r="N17" s="22">
        <f t="shared" si="7"/>
        <v>4380990</v>
      </c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</row>
    <row r="18" spans="1:244" s="18" customFormat="1" ht="18.600000000000001" customHeight="1" x14ac:dyDescent="0.25">
      <c r="A18" s="14" t="s">
        <v>28</v>
      </c>
      <c r="B18" s="15">
        <f t="shared" si="5"/>
        <v>13374939</v>
      </c>
      <c r="C18" s="15">
        <f>SUM(C19:C24)</f>
        <v>985973</v>
      </c>
      <c r="D18" s="15">
        <f>SUM(D19:D24)</f>
        <v>1209043</v>
      </c>
      <c r="E18" s="15">
        <f t="shared" ref="E18:N18" si="8">SUM(E19:E24)</f>
        <v>910291</v>
      </c>
      <c r="F18" s="15">
        <f t="shared" si="8"/>
        <v>1149093</v>
      </c>
      <c r="G18" s="15">
        <f t="shared" si="8"/>
        <v>992358</v>
      </c>
      <c r="H18" s="15">
        <f t="shared" si="8"/>
        <v>1182250</v>
      </c>
      <c r="I18" s="15">
        <f t="shared" si="8"/>
        <v>222284</v>
      </c>
      <c r="J18" s="15">
        <f t="shared" si="8"/>
        <v>1609310</v>
      </c>
      <c r="K18" s="15">
        <f t="shared" si="8"/>
        <v>1342507</v>
      </c>
      <c r="L18" s="15">
        <f t="shared" si="8"/>
        <v>1587271</v>
      </c>
      <c r="M18" s="15">
        <f t="shared" si="8"/>
        <v>987705</v>
      </c>
      <c r="N18" s="15">
        <f t="shared" si="8"/>
        <v>1196854</v>
      </c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</row>
    <row r="19" spans="1:244" s="13" customFormat="1" ht="18.600000000000001" customHeight="1" x14ac:dyDescent="0.25">
      <c r="A19" s="16" t="s">
        <v>29</v>
      </c>
      <c r="B19" s="17">
        <f t="shared" si="5"/>
        <v>10411302</v>
      </c>
      <c r="C19" s="17">
        <v>697312</v>
      </c>
      <c r="D19" s="17">
        <v>935265</v>
      </c>
      <c r="E19" s="17">
        <v>679992</v>
      </c>
      <c r="F19" s="17">
        <v>914030</v>
      </c>
      <c r="G19" s="17">
        <v>738501</v>
      </c>
      <c r="H19" s="17">
        <v>972187</v>
      </c>
      <c r="I19" s="17">
        <v>0</v>
      </c>
      <c r="J19" s="17">
        <v>1378026</v>
      </c>
      <c r="K19" s="17">
        <v>1114819</v>
      </c>
      <c r="L19" s="17">
        <v>1358828</v>
      </c>
      <c r="M19" s="17">
        <v>704666</v>
      </c>
      <c r="N19" s="17">
        <v>917676</v>
      </c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</row>
    <row r="20" spans="1:244" s="13" customFormat="1" ht="18.600000000000001" customHeight="1" x14ac:dyDescent="0.25">
      <c r="A20" s="16" t="s">
        <v>30</v>
      </c>
      <c r="B20" s="17">
        <f t="shared" si="5"/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</row>
    <row r="21" spans="1:244" s="13" customFormat="1" ht="18.600000000000001" customHeight="1" x14ac:dyDescent="0.25">
      <c r="A21" s="16" t="s">
        <v>31</v>
      </c>
      <c r="B21" s="17">
        <f t="shared" si="5"/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</row>
    <row r="22" spans="1:244" s="13" customFormat="1" ht="31.9" customHeight="1" x14ac:dyDescent="0.25">
      <c r="A22" s="16" t="s">
        <v>32</v>
      </c>
      <c r="B22" s="17">
        <f t="shared" si="5"/>
        <v>77760</v>
      </c>
      <c r="C22" s="17">
        <v>6480</v>
      </c>
      <c r="D22" s="17">
        <v>6480</v>
      </c>
      <c r="E22" s="17">
        <v>6480</v>
      </c>
      <c r="F22" s="17">
        <v>6480</v>
      </c>
      <c r="G22" s="17">
        <v>6480</v>
      </c>
      <c r="H22" s="17">
        <v>6480</v>
      </c>
      <c r="I22" s="17">
        <v>6480</v>
      </c>
      <c r="J22" s="17">
        <v>6480</v>
      </c>
      <c r="K22" s="17">
        <v>6480</v>
      </c>
      <c r="L22" s="17">
        <v>6480</v>
      </c>
      <c r="M22" s="17">
        <v>6480</v>
      </c>
      <c r="N22" s="17">
        <v>6480</v>
      </c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</row>
    <row r="23" spans="1:244" s="18" customFormat="1" ht="18.600000000000001" customHeight="1" x14ac:dyDescent="0.25">
      <c r="A23" s="16" t="s">
        <v>33</v>
      </c>
      <c r="B23" s="17">
        <f t="shared" si="5"/>
        <v>1863509</v>
      </c>
      <c r="C23" s="17">
        <v>197317</v>
      </c>
      <c r="D23" s="17">
        <v>182434</v>
      </c>
      <c r="E23" s="17">
        <v>138455</v>
      </c>
      <c r="F23" s="17">
        <v>142969</v>
      </c>
      <c r="G23" s="17">
        <v>161763</v>
      </c>
      <c r="H23" s="17">
        <v>117969</v>
      </c>
      <c r="I23" s="17">
        <v>130190</v>
      </c>
      <c r="J23" s="17">
        <v>139640</v>
      </c>
      <c r="K23" s="17">
        <v>136244</v>
      </c>
      <c r="L23" s="17">
        <v>137049</v>
      </c>
      <c r="M23" s="17">
        <v>191645</v>
      </c>
      <c r="N23" s="17">
        <v>187834</v>
      </c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</row>
    <row r="24" spans="1:244" s="18" customFormat="1" ht="18.600000000000001" customHeight="1" x14ac:dyDescent="0.25">
      <c r="A24" s="16" t="s">
        <v>34</v>
      </c>
      <c r="B24" s="17">
        <f t="shared" si="5"/>
        <v>1022368</v>
      </c>
      <c r="C24" s="17">
        <v>84864</v>
      </c>
      <c r="D24" s="17">
        <v>84864</v>
      </c>
      <c r="E24" s="17">
        <v>85364</v>
      </c>
      <c r="F24" s="17">
        <v>85614</v>
      </c>
      <c r="G24" s="17">
        <v>85614</v>
      </c>
      <c r="H24" s="17">
        <v>85614</v>
      </c>
      <c r="I24" s="17">
        <v>85614</v>
      </c>
      <c r="J24" s="17">
        <v>85164</v>
      </c>
      <c r="K24" s="17">
        <v>84964</v>
      </c>
      <c r="L24" s="17">
        <v>84914</v>
      </c>
      <c r="M24" s="17">
        <v>84914</v>
      </c>
      <c r="N24" s="17">
        <v>84864</v>
      </c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</row>
    <row r="25" spans="1:244" s="18" customFormat="1" ht="18.600000000000001" customHeight="1" x14ac:dyDescent="0.25">
      <c r="A25" s="14" t="s">
        <v>35</v>
      </c>
      <c r="B25" s="15">
        <f t="shared" si="5"/>
        <v>17244926</v>
      </c>
      <c r="C25" s="15">
        <f>SUM(C26:C32)</f>
        <v>1567706</v>
      </c>
      <c r="D25" s="15">
        <f t="shared" ref="D25:N25" si="9">SUM(D26:D32)</f>
        <v>1792697</v>
      </c>
      <c r="E25" s="15">
        <f t="shared" si="9"/>
        <v>3849824</v>
      </c>
      <c r="F25" s="15">
        <f t="shared" si="9"/>
        <v>1801223</v>
      </c>
      <c r="G25" s="15">
        <f t="shared" si="9"/>
        <v>1409866</v>
      </c>
      <c r="H25" s="15">
        <f t="shared" si="9"/>
        <v>1597006</v>
      </c>
      <c r="I25" s="15">
        <f t="shared" si="9"/>
        <v>618770</v>
      </c>
      <c r="J25" s="15">
        <f t="shared" si="9"/>
        <v>1200573</v>
      </c>
      <c r="K25" s="15">
        <f t="shared" si="9"/>
        <v>829768</v>
      </c>
      <c r="L25" s="15">
        <f t="shared" si="9"/>
        <v>850177</v>
      </c>
      <c r="M25" s="15">
        <f t="shared" si="9"/>
        <v>868588</v>
      </c>
      <c r="N25" s="15">
        <f t="shared" si="9"/>
        <v>858728</v>
      </c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</row>
    <row r="26" spans="1:244" s="18" customFormat="1" ht="18.600000000000001" customHeight="1" x14ac:dyDescent="0.25">
      <c r="A26" s="16" t="s">
        <v>36</v>
      </c>
      <c r="B26" s="17">
        <f t="shared" si="5"/>
        <v>1102609</v>
      </c>
      <c r="C26" s="17">
        <v>90577</v>
      </c>
      <c r="D26" s="17">
        <v>95291</v>
      </c>
      <c r="E26" s="17">
        <v>76491</v>
      </c>
      <c r="F26" s="17">
        <v>82600</v>
      </c>
      <c r="G26" s="17">
        <v>86500</v>
      </c>
      <c r="H26" s="17">
        <v>93300</v>
      </c>
      <c r="I26" s="17">
        <v>99700</v>
      </c>
      <c r="J26" s="17">
        <v>95950</v>
      </c>
      <c r="K26" s="17">
        <v>87900</v>
      </c>
      <c r="L26" s="17">
        <v>90300</v>
      </c>
      <c r="M26" s="17">
        <v>98300</v>
      </c>
      <c r="N26" s="17">
        <v>105700</v>
      </c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</row>
    <row r="27" spans="1:244" s="18" customFormat="1" ht="24" customHeight="1" x14ac:dyDescent="0.25">
      <c r="A27" s="16" t="s">
        <v>37</v>
      </c>
      <c r="B27" s="17">
        <f t="shared" si="5"/>
        <v>2519727</v>
      </c>
      <c r="C27" s="17">
        <v>170500</v>
      </c>
      <c r="D27" s="17">
        <v>160103</v>
      </c>
      <c r="E27" s="17">
        <v>222785</v>
      </c>
      <c r="F27" s="17">
        <v>232838</v>
      </c>
      <c r="G27" s="17">
        <v>209668</v>
      </c>
      <c r="H27" s="17">
        <v>211417</v>
      </c>
      <c r="I27" s="17">
        <v>209092</v>
      </c>
      <c r="J27" s="17">
        <v>249865</v>
      </c>
      <c r="K27" s="17">
        <v>161651</v>
      </c>
      <c r="L27" s="17">
        <v>256243</v>
      </c>
      <c r="M27" s="17">
        <v>216990</v>
      </c>
      <c r="N27" s="17">
        <v>218575</v>
      </c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</row>
    <row r="28" spans="1:244" s="18" customFormat="1" ht="31.9" customHeight="1" x14ac:dyDescent="0.25">
      <c r="A28" s="16" t="s">
        <v>38</v>
      </c>
      <c r="B28" s="17">
        <f t="shared" si="5"/>
        <v>7091899</v>
      </c>
      <c r="C28" s="17">
        <v>471374</v>
      </c>
      <c r="D28" s="17">
        <v>664367</v>
      </c>
      <c r="E28" s="17">
        <v>1432895</v>
      </c>
      <c r="F28" s="17">
        <v>1038044</v>
      </c>
      <c r="G28" s="17">
        <v>800300</v>
      </c>
      <c r="H28" s="17">
        <v>795283</v>
      </c>
      <c r="I28" s="17">
        <v>210286</v>
      </c>
      <c r="J28" s="17">
        <v>515786</v>
      </c>
      <c r="K28" s="17">
        <v>345606</v>
      </c>
      <c r="L28" s="17">
        <v>283122</v>
      </c>
      <c r="M28" s="17">
        <v>302075</v>
      </c>
      <c r="N28" s="17">
        <v>232761</v>
      </c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</row>
    <row r="29" spans="1:244" s="18" customFormat="1" ht="24" customHeight="1" x14ac:dyDescent="0.25">
      <c r="A29" s="16" t="s">
        <v>39</v>
      </c>
      <c r="B29" s="17">
        <f t="shared" si="5"/>
        <v>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</row>
    <row r="30" spans="1:244" s="18" customFormat="1" ht="31.9" customHeight="1" x14ac:dyDescent="0.25">
      <c r="A30" s="16" t="s">
        <v>40</v>
      </c>
      <c r="B30" s="17">
        <f t="shared" si="5"/>
        <v>4684942</v>
      </c>
      <c r="C30" s="17">
        <v>483628</v>
      </c>
      <c r="D30" s="17">
        <v>383467</v>
      </c>
      <c r="E30" s="17">
        <v>1675522</v>
      </c>
      <c r="F30" s="17">
        <v>266904</v>
      </c>
      <c r="G30" s="17">
        <v>206354</v>
      </c>
      <c r="H30" s="17">
        <v>399805</v>
      </c>
      <c r="I30" s="17">
        <v>61358</v>
      </c>
      <c r="J30" s="17">
        <v>317296</v>
      </c>
      <c r="K30" s="17">
        <v>171546</v>
      </c>
      <c r="L30" s="17">
        <v>188870</v>
      </c>
      <c r="M30" s="17">
        <v>241249</v>
      </c>
      <c r="N30" s="17">
        <v>288943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</row>
    <row r="31" spans="1:244" s="18" customFormat="1" ht="31.9" customHeight="1" x14ac:dyDescent="0.25">
      <c r="A31" s="16" t="s">
        <v>41</v>
      </c>
      <c r="B31" s="17">
        <f>SUM(C31:N31)</f>
        <v>1800141</v>
      </c>
      <c r="C31" s="17">
        <v>345462</v>
      </c>
      <c r="D31" s="17">
        <v>489469</v>
      </c>
      <c r="E31" s="17">
        <v>405598</v>
      </c>
      <c r="F31" s="17">
        <v>180837</v>
      </c>
      <c r="G31" s="17">
        <v>107044</v>
      </c>
      <c r="H31" s="17">
        <v>97201</v>
      </c>
      <c r="I31" s="17">
        <v>35424</v>
      </c>
      <c r="J31" s="17">
        <v>21676</v>
      </c>
      <c r="K31" s="17">
        <v>63065</v>
      </c>
      <c r="L31" s="17">
        <v>31642</v>
      </c>
      <c r="M31" s="17">
        <v>9974</v>
      </c>
      <c r="N31" s="17">
        <v>12749</v>
      </c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</row>
    <row r="32" spans="1:244" s="18" customFormat="1" ht="24" customHeight="1" x14ac:dyDescent="0.25">
      <c r="A32" s="16" t="s">
        <v>42</v>
      </c>
      <c r="B32" s="17">
        <f t="shared" si="5"/>
        <v>45608</v>
      </c>
      <c r="C32" s="17">
        <v>6165</v>
      </c>
      <c r="D32" s="17">
        <v>0</v>
      </c>
      <c r="E32" s="17">
        <v>36533</v>
      </c>
      <c r="F32" s="17">
        <v>0</v>
      </c>
      <c r="G32" s="17">
        <v>0</v>
      </c>
      <c r="H32" s="17">
        <v>0</v>
      </c>
      <c r="I32" s="17">
        <v>2910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</row>
    <row r="33" spans="1:244" s="18" customFormat="1" ht="18.600000000000001" customHeight="1" x14ac:dyDescent="0.25">
      <c r="A33" s="14" t="s">
        <v>43</v>
      </c>
      <c r="B33" s="15">
        <f t="shared" si="5"/>
        <v>20087021</v>
      </c>
      <c r="C33" s="15">
        <f>SUM(C34+C35+C36+C37+C38+C39+C40+C41+C44+C45)</f>
        <v>1379169</v>
      </c>
      <c r="D33" s="15">
        <f t="shared" ref="D33:N33" si="10">SUM(D34+D35+D36+D37+D38+D39+D40+D41+D44+D45)</f>
        <v>1532369</v>
      </c>
      <c r="E33" s="15">
        <f t="shared" si="10"/>
        <v>2105568</v>
      </c>
      <c r="F33" s="15">
        <f t="shared" si="10"/>
        <v>1688871</v>
      </c>
      <c r="G33" s="15">
        <f t="shared" si="10"/>
        <v>1473814</v>
      </c>
      <c r="H33" s="15">
        <f t="shared" si="10"/>
        <v>1752734</v>
      </c>
      <c r="I33" s="15">
        <f t="shared" si="10"/>
        <v>2088582</v>
      </c>
      <c r="J33" s="15">
        <f t="shared" si="10"/>
        <v>1433416</v>
      </c>
      <c r="K33" s="15">
        <f t="shared" si="10"/>
        <v>1298889</v>
      </c>
      <c r="L33" s="15">
        <f t="shared" si="10"/>
        <v>1908144</v>
      </c>
      <c r="M33" s="15">
        <f t="shared" si="10"/>
        <v>1304658</v>
      </c>
      <c r="N33" s="15">
        <f t="shared" si="10"/>
        <v>2120807</v>
      </c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</row>
    <row r="34" spans="1:244" s="18" customFormat="1" ht="18.600000000000001" customHeight="1" x14ac:dyDescent="0.25">
      <c r="A34" s="16" t="s">
        <v>44</v>
      </c>
      <c r="B34" s="17">
        <f t="shared" si="5"/>
        <v>491693</v>
      </c>
      <c r="C34" s="17">
        <v>19487</v>
      </c>
      <c r="D34" s="17">
        <v>36190</v>
      </c>
      <c r="E34" s="17">
        <v>55760</v>
      </c>
      <c r="F34" s="17">
        <v>42265</v>
      </c>
      <c r="G34" s="17">
        <v>55242</v>
      </c>
      <c r="H34" s="17">
        <v>54713</v>
      </c>
      <c r="I34" s="17">
        <v>33736</v>
      </c>
      <c r="J34" s="17">
        <v>39376</v>
      </c>
      <c r="K34" s="17">
        <v>35106</v>
      </c>
      <c r="L34" s="17">
        <v>36836</v>
      </c>
      <c r="M34" s="17">
        <v>39406</v>
      </c>
      <c r="N34" s="17">
        <v>43576</v>
      </c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</row>
    <row r="35" spans="1:244" s="18" customFormat="1" ht="24" customHeight="1" x14ac:dyDescent="0.25">
      <c r="A35" s="16" t="s">
        <v>45</v>
      </c>
      <c r="B35" s="17">
        <f t="shared" si="5"/>
        <v>7016031</v>
      </c>
      <c r="C35" s="17">
        <v>602007</v>
      </c>
      <c r="D35" s="17">
        <v>512127</v>
      </c>
      <c r="E35" s="17">
        <v>689021</v>
      </c>
      <c r="F35" s="17">
        <v>742754</v>
      </c>
      <c r="G35" s="17">
        <v>538632</v>
      </c>
      <c r="H35" s="17">
        <v>731458</v>
      </c>
      <c r="I35" s="17">
        <v>661786</v>
      </c>
      <c r="J35" s="17">
        <v>520224</v>
      </c>
      <c r="K35" s="17">
        <v>409223</v>
      </c>
      <c r="L35" s="17">
        <v>526292</v>
      </c>
      <c r="M35" s="17">
        <v>398292</v>
      </c>
      <c r="N35" s="17">
        <v>684215</v>
      </c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</row>
    <row r="36" spans="1:244" s="18" customFormat="1" ht="31.9" customHeight="1" x14ac:dyDescent="0.25">
      <c r="A36" s="16" t="s">
        <v>46</v>
      </c>
      <c r="B36" s="17">
        <f t="shared" si="5"/>
        <v>3061022</v>
      </c>
      <c r="C36" s="17">
        <v>15291</v>
      </c>
      <c r="D36" s="17">
        <v>175719</v>
      </c>
      <c r="E36" s="17">
        <v>552855</v>
      </c>
      <c r="F36" s="17">
        <v>94313</v>
      </c>
      <c r="G36" s="17">
        <v>107898</v>
      </c>
      <c r="H36" s="17">
        <v>177896</v>
      </c>
      <c r="I36" s="17">
        <v>557525</v>
      </c>
      <c r="J36" s="17">
        <v>93425</v>
      </c>
      <c r="K36" s="17">
        <v>75025</v>
      </c>
      <c r="L36" s="17">
        <v>565425</v>
      </c>
      <c r="M36" s="17">
        <v>88225</v>
      </c>
      <c r="N36" s="17">
        <v>557425</v>
      </c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</row>
    <row r="37" spans="1:244" s="18" customFormat="1" ht="24" customHeight="1" x14ac:dyDescent="0.25">
      <c r="A37" s="16" t="s">
        <v>47</v>
      </c>
      <c r="B37" s="17">
        <f t="shared" si="5"/>
        <v>8373562</v>
      </c>
      <c r="C37" s="17">
        <v>697795</v>
      </c>
      <c r="D37" s="17">
        <v>697797</v>
      </c>
      <c r="E37" s="17">
        <v>697797</v>
      </c>
      <c r="F37" s="17">
        <v>697797</v>
      </c>
      <c r="G37" s="17">
        <v>697797</v>
      </c>
      <c r="H37" s="17">
        <v>697797</v>
      </c>
      <c r="I37" s="17">
        <v>697797</v>
      </c>
      <c r="J37" s="17">
        <v>697797</v>
      </c>
      <c r="K37" s="17">
        <v>697797</v>
      </c>
      <c r="L37" s="17">
        <v>697797</v>
      </c>
      <c r="M37" s="17">
        <v>697797</v>
      </c>
      <c r="N37" s="17">
        <v>697797</v>
      </c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</row>
    <row r="38" spans="1:244" s="18" customFormat="1" ht="24" customHeight="1" x14ac:dyDescent="0.25">
      <c r="A38" s="16" t="s">
        <v>48</v>
      </c>
      <c r="B38" s="17">
        <f t="shared" si="5"/>
        <v>0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</row>
    <row r="39" spans="1:244" s="18" customFormat="1" ht="24" customHeight="1" x14ac:dyDescent="0.25">
      <c r="A39" s="16" t="s">
        <v>49</v>
      </c>
      <c r="B39" s="17">
        <f t="shared" si="5"/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</row>
    <row r="40" spans="1:244" s="18" customFormat="1" ht="24" customHeight="1" x14ac:dyDescent="0.25">
      <c r="A40" s="16" t="s">
        <v>50</v>
      </c>
      <c r="B40" s="17">
        <f t="shared" si="5"/>
        <v>1118393</v>
      </c>
      <c r="C40" s="17">
        <v>43157</v>
      </c>
      <c r="D40" s="17">
        <v>108248</v>
      </c>
      <c r="E40" s="17">
        <v>108703</v>
      </c>
      <c r="F40" s="17">
        <v>109454</v>
      </c>
      <c r="G40" s="17">
        <v>72013</v>
      </c>
      <c r="H40" s="17">
        <v>87782</v>
      </c>
      <c r="I40" s="17">
        <v>135506</v>
      </c>
      <c r="J40" s="17">
        <v>79506</v>
      </c>
      <c r="K40" s="17">
        <v>79506</v>
      </c>
      <c r="L40" s="17">
        <v>79506</v>
      </c>
      <c r="M40" s="17">
        <v>79506</v>
      </c>
      <c r="N40" s="17">
        <v>135506</v>
      </c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</row>
    <row r="41" spans="1:244" s="18" customFormat="1" ht="24" customHeight="1" x14ac:dyDescent="0.25">
      <c r="A41" s="16" t="s">
        <v>51</v>
      </c>
      <c r="B41" s="17">
        <f t="shared" si="5"/>
        <v>4000</v>
      </c>
      <c r="C41" s="17">
        <f>C42+C43</f>
        <v>0</v>
      </c>
      <c r="D41" s="17">
        <f t="shared" ref="D41:N41" si="11">D42+D43</f>
        <v>0</v>
      </c>
      <c r="E41" s="17">
        <f t="shared" si="11"/>
        <v>0</v>
      </c>
      <c r="F41" s="17">
        <f t="shared" si="11"/>
        <v>0</v>
      </c>
      <c r="G41" s="17">
        <f t="shared" si="11"/>
        <v>800</v>
      </c>
      <c r="H41" s="17">
        <f t="shared" si="11"/>
        <v>800</v>
      </c>
      <c r="I41" s="17">
        <f t="shared" si="11"/>
        <v>800</v>
      </c>
      <c r="J41" s="17">
        <f t="shared" si="11"/>
        <v>800</v>
      </c>
      <c r="K41" s="17">
        <f t="shared" si="11"/>
        <v>800</v>
      </c>
      <c r="L41" s="17">
        <f t="shared" si="11"/>
        <v>0</v>
      </c>
      <c r="M41" s="17">
        <f t="shared" si="11"/>
        <v>0</v>
      </c>
      <c r="N41" s="17">
        <f t="shared" si="11"/>
        <v>0</v>
      </c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</row>
    <row r="42" spans="1:244" s="18" customFormat="1" ht="18.600000000000001" customHeight="1" x14ac:dyDescent="0.25">
      <c r="A42" s="23" t="s">
        <v>52</v>
      </c>
      <c r="B42" s="24">
        <f t="shared" si="5"/>
        <v>0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</row>
    <row r="43" spans="1:244" s="18" customFormat="1" ht="18.600000000000001" customHeight="1" x14ac:dyDescent="0.25">
      <c r="A43" s="23" t="s">
        <v>53</v>
      </c>
      <c r="B43" s="24">
        <f t="shared" si="5"/>
        <v>4000</v>
      </c>
      <c r="C43" s="24">
        <v>0</v>
      </c>
      <c r="D43" s="24">
        <v>0</v>
      </c>
      <c r="E43" s="24">
        <v>0</v>
      </c>
      <c r="F43" s="24">
        <v>0</v>
      </c>
      <c r="G43" s="24">
        <v>800</v>
      </c>
      <c r="H43" s="24">
        <v>800</v>
      </c>
      <c r="I43" s="24">
        <v>800</v>
      </c>
      <c r="J43" s="24">
        <v>800</v>
      </c>
      <c r="K43" s="24">
        <v>800</v>
      </c>
      <c r="L43" s="24">
        <v>0</v>
      </c>
      <c r="M43" s="24">
        <v>0</v>
      </c>
      <c r="N43" s="24">
        <v>0</v>
      </c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</row>
    <row r="44" spans="1:244" s="18" customFormat="1" ht="24" customHeight="1" x14ac:dyDescent="0.25">
      <c r="A44" s="16" t="s">
        <v>54</v>
      </c>
      <c r="B44" s="17">
        <f t="shared" si="5"/>
        <v>22320</v>
      </c>
      <c r="C44" s="17">
        <v>1432</v>
      </c>
      <c r="D44" s="17">
        <v>2288</v>
      </c>
      <c r="E44" s="17">
        <v>1432</v>
      </c>
      <c r="F44" s="17">
        <v>2288</v>
      </c>
      <c r="G44" s="17">
        <v>1432</v>
      </c>
      <c r="H44" s="17">
        <v>2288</v>
      </c>
      <c r="I44" s="17">
        <v>1432</v>
      </c>
      <c r="J44" s="17">
        <v>2288</v>
      </c>
      <c r="K44" s="17">
        <v>1432</v>
      </c>
      <c r="L44" s="17">
        <v>2288</v>
      </c>
      <c r="M44" s="17">
        <v>1432</v>
      </c>
      <c r="N44" s="17">
        <v>2288</v>
      </c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</row>
    <row r="45" spans="1:244" s="18" customFormat="1" ht="18.600000000000001" customHeight="1" x14ac:dyDescent="0.25">
      <c r="A45" s="19" t="s">
        <v>55</v>
      </c>
      <c r="B45" s="17">
        <f t="shared" si="5"/>
        <v>0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</row>
    <row r="46" spans="1:244" s="18" customFormat="1" ht="24" customHeight="1" x14ac:dyDescent="0.25">
      <c r="A46" s="14" t="s">
        <v>56</v>
      </c>
      <c r="B46" s="15">
        <f t="shared" si="5"/>
        <v>2693533</v>
      </c>
      <c r="C46" s="15">
        <f>C47</f>
        <v>236400</v>
      </c>
      <c r="D46" s="15">
        <f t="shared" ref="D46:N46" si="12">D47</f>
        <v>235311</v>
      </c>
      <c r="E46" s="15">
        <f t="shared" si="12"/>
        <v>228291</v>
      </c>
      <c r="F46" s="15">
        <f t="shared" si="12"/>
        <v>230659</v>
      </c>
      <c r="G46" s="15">
        <f t="shared" si="12"/>
        <v>228291</v>
      </c>
      <c r="H46" s="15">
        <f t="shared" si="12"/>
        <v>228517</v>
      </c>
      <c r="I46" s="15">
        <f t="shared" si="12"/>
        <v>221497</v>
      </c>
      <c r="J46" s="15">
        <f t="shared" si="12"/>
        <v>222952</v>
      </c>
      <c r="K46" s="15">
        <f t="shared" si="12"/>
        <v>222410</v>
      </c>
      <c r="L46" s="15">
        <f t="shared" si="12"/>
        <v>219100</v>
      </c>
      <c r="M46" s="15">
        <f t="shared" si="12"/>
        <v>215504</v>
      </c>
      <c r="N46" s="15">
        <f t="shared" si="12"/>
        <v>204601</v>
      </c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</row>
    <row r="47" spans="1:244" s="18" customFormat="1" ht="24" customHeight="1" x14ac:dyDescent="0.25">
      <c r="A47" s="16" t="s">
        <v>57</v>
      </c>
      <c r="B47" s="17">
        <f t="shared" si="5"/>
        <v>2693533</v>
      </c>
      <c r="C47" s="17">
        <v>236400</v>
      </c>
      <c r="D47" s="17">
        <v>235311</v>
      </c>
      <c r="E47" s="17">
        <v>228291</v>
      </c>
      <c r="F47" s="17">
        <v>230659</v>
      </c>
      <c r="G47" s="17">
        <v>228291</v>
      </c>
      <c r="H47" s="17">
        <v>228517</v>
      </c>
      <c r="I47" s="17">
        <v>221497</v>
      </c>
      <c r="J47" s="17">
        <v>222952</v>
      </c>
      <c r="K47" s="17">
        <v>222410</v>
      </c>
      <c r="L47" s="17">
        <v>219100</v>
      </c>
      <c r="M47" s="17">
        <v>215504</v>
      </c>
      <c r="N47" s="17">
        <v>204601</v>
      </c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</row>
    <row r="48" spans="1:244" s="18" customFormat="1" ht="18.600000000000001" customHeight="1" x14ac:dyDescent="0.25">
      <c r="A48" s="14" t="s">
        <v>58</v>
      </c>
      <c r="B48" s="15">
        <f t="shared" si="5"/>
        <v>0</v>
      </c>
      <c r="C48" s="15">
        <f>C49</f>
        <v>0</v>
      </c>
      <c r="D48" s="15">
        <f t="shared" ref="D48:N48" si="13">D49</f>
        <v>0</v>
      </c>
      <c r="E48" s="15">
        <f t="shared" si="13"/>
        <v>0</v>
      </c>
      <c r="F48" s="15">
        <f t="shared" si="13"/>
        <v>0</v>
      </c>
      <c r="G48" s="15">
        <f t="shared" si="13"/>
        <v>0</v>
      </c>
      <c r="H48" s="15">
        <f t="shared" si="13"/>
        <v>0</v>
      </c>
      <c r="I48" s="15">
        <f t="shared" si="13"/>
        <v>0</v>
      </c>
      <c r="J48" s="15">
        <f t="shared" si="13"/>
        <v>0</v>
      </c>
      <c r="K48" s="15">
        <f t="shared" si="13"/>
        <v>0</v>
      </c>
      <c r="L48" s="15">
        <f t="shared" si="13"/>
        <v>0</v>
      </c>
      <c r="M48" s="15">
        <f t="shared" si="13"/>
        <v>0</v>
      </c>
      <c r="N48" s="15">
        <f t="shared" si="13"/>
        <v>0</v>
      </c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</row>
    <row r="49" spans="1:244" s="18" customFormat="1" ht="18.600000000000001" customHeight="1" x14ac:dyDescent="0.25">
      <c r="A49" s="16" t="s">
        <v>59</v>
      </c>
      <c r="B49" s="17">
        <f t="shared" si="5"/>
        <v>0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</row>
    <row r="50" spans="1:244" s="13" customFormat="1" ht="18.600000000000001" customHeight="1" x14ac:dyDescent="0.25">
      <c r="A50" s="11" t="s">
        <v>60</v>
      </c>
      <c r="B50" s="22">
        <f>SUM(C50:N50)</f>
        <v>7770157</v>
      </c>
      <c r="C50" s="22">
        <f>SUM(C51)</f>
        <v>686824</v>
      </c>
      <c r="D50" s="22">
        <f t="shared" ref="D50:N50" si="14">SUM(D51)</f>
        <v>647375</v>
      </c>
      <c r="E50" s="22">
        <f t="shared" si="14"/>
        <v>624600</v>
      </c>
      <c r="F50" s="22">
        <f t="shared" si="14"/>
        <v>648547</v>
      </c>
      <c r="G50" s="22">
        <f t="shared" si="14"/>
        <v>665990</v>
      </c>
      <c r="H50" s="22">
        <f t="shared" si="14"/>
        <v>647190</v>
      </c>
      <c r="I50" s="22">
        <f t="shared" si="14"/>
        <v>647640</v>
      </c>
      <c r="J50" s="22">
        <f t="shared" si="14"/>
        <v>639533</v>
      </c>
      <c r="K50" s="22">
        <f t="shared" si="14"/>
        <v>637533</v>
      </c>
      <c r="L50" s="22">
        <f t="shared" si="14"/>
        <v>639533</v>
      </c>
      <c r="M50" s="22">
        <f t="shared" si="14"/>
        <v>646547</v>
      </c>
      <c r="N50" s="22">
        <f t="shared" si="14"/>
        <v>638845</v>
      </c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</row>
    <row r="51" spans="1:244" s="18" customFormat="1" ht="18.600000000000001" customHeight="1" x14ac:dyDescent="0.25">
      <c r="A51" s="14" t="s">
        <v>61</v>
      </c>
      <c r="B51" s="15">
        <f>SUM(C51:N51)</f>
        <v>7770157</v>
      </c>
      <c r="C51" s="15">
        <f>SUM(C52+C57+C58+C59+C61+C62+C63+C64)</f>
        <v>686824</v>
      </c>
      <c r="D51" s="15">
        <f t="shared" ref="D51:N51" si="15">SUM(D52+D57+D58+D59+D61+D62+D63+D64)</f>
        <v>647375</v>
      </c>
      <c r="E51" s="15">
        <f t="shared" si="15"/>
        <v>624600</v>
      </c>
      <c r="F51" s="15">
        <f t="shared" si="15"/>
        <v>648547</v>
      </c>
      <c r="G51" s="15">
        <f t="shared" si="15"/>
        <v>665990</v>
      </c>
      <c r="H51" s="15">
        <f t="shared" si="15"/>
        <v>647190</v>
      </c>
      <c r="I51" s="15">
        <f t="shared" si="15"/>
        <v>647640</v>
      </c>
      <c r="J51" s="15">
        <f t="shared" si="15"/>
        <v>639533</v>
      </c>
      <c r="K51" s="15">
        <f t="shared" si="15"/>
        <v>637533</v>
      </c>
      <c r="L51" s="15">
        <f t="shared" si="15"/>
        <v>639533</v>
      </c>
      <c r="M51" s="15">
        <f t="shared" si="15"/>
        <v>646547</v>
      </c>
      <c r="N51" s="15">
        <f t="shared" si="15"/>
        <v>638845</v>
      </c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</row>
    <row r="52" spans="1:244" s="18" customFormat="1" ht="24" customHeight="1" x14ac:dyDescent="0.25">
      <c r="A52" s="16" t="s">
        <v>62</v>
      </c>
      <c r="B52" s="17">
        <f>SUM(C52:N52)</f>
        <v>3482036</v>
      </c>
      <c r="C52" s="17">
        <f>C53+C54+C55+C56</f>
        <v>330698</v>
      </c>
      <c r="D52" s="17">
        <f t="shared" ref="D52:N52" si="16">D53+D54+D55+D56</f>
        <v>291047</v>
      </c>
      <c r="E52" s="17">
        <f t="shared" si="16"/>
        <v>267533</v>
      </c>
      <c r="F52" s="17">
        <f t="shared" si="16"/>
        <v>291047</v>
      </c>
      <c r="G52" s="17">
        <f t="shared" si="16"/>
        <v>308547</v>
      </c>
      <c r="H52" s="17">
        <f t="shared" si="16"/>
        <v>288533</v>
      </c>
      <c r="I52" s="17">
        <f t="shared" si="16"/>
        <v>290140</v>
      </c>
      <c r="J52" s="17">
        <f t="shared" si="16"/>
        <v>282033</v>
      </c>
      <c r="K52" s="17">
        <f t="shared" si="16"/>
        <v>280033</v>
      </c>
      <c r="L52" s="17">
        <f t="shared" si="16"/>
        <v>282033</v>
      </c>
      <c r="M52" s="17">
        <f t="shared" si="16"/>
        <v>289047</v>
      </c>
      <c r="N52" s="17">
        <f t="shared" si="16"/>
        <v>281345</v>
      </c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</row>
    <row r="53" spans="1:244" s="25" customFormat="1" ht="24" customHeight="1" x14ac:dyDescent="0.25">
      <c r="A53" s="23" t="s">
        <v>63</v>
      </c>
      <c r="B53" s="24">
        <f>SUM(C53:N53)</f>
        <v>3033912</v>
      </c>
      <c r="C53" s="24">
        <v>263583</v>
      </c>
      <c r="D53" s="24">
        <v>263583</v>
      </c>
      <c r="E53" s="24">
        <v>242069</v>
      </c>
      <c r="F53" s="24">
        <v>263583</v>
      </c>
      <c r="G53" s="24">
        <v>263583</v>
      </c>
      <c r="H53" s="24">
        <v>242069</v>
      </c>
      <c r="I53" s="24">
        <v>242069</v>
      </c>
      <c r="J53" s="24">
        <v>242069</v>
      </c>
      <c r="K53" s="24">
        <v>242069</v>
      </c>
      <c r="L53" s="24">
        <v>242069</v>
      </c>
      <c r="M53" s="24">
        <v>263583</v>
      </c>
      <c r="N53" s="24">
        <v>263583</v>
      </c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</row>
    <row r="54" spans="1:244" s="25" customFormat="1" ht="24" customHeight="1" x14ac:dyDescent="0.25">
      <c r="A54" s="23" t="s">
        <v>64</v>
      </c>
      <c r="B54" s="24">
        <f t="shared" si="5"/>
        <v>143544</v>
      </c>
      <c r="C54" s="24">
        <v>11962</v>
      </c>
      <c r="D54" s="24">
        <v>11962</v>
      </c>
      <c r="E54" s="24">
        <v>11962</v>
      </c>
      <c r="F54" s="24">
        <v>11962</v>
      </c>
      <c r="G54" s="24">
        <v>11962</v>
      </c>
      <c r="H54" s="24">
        <v>11962</v>
      </c>
      <c r="I54" s="24">
        <v>11962</v>
      </c>
      <c r="J54" s="24">
        <v>11962</v>
      </c>
      <c r="K54" s="24">
        <v>11962</v>
      </c>
      <c r="L54" s="24">
        <v>11962</v>
      </c>
      <c r="M54" s="24">
        <v>11962</v>
      </c>
      <c r="N54" s="24">
        <v>11962</v>
      </c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</row>
    <row r="55" spans="1:244" s="25" customFormat="1" ht="24" customHeight="1" x14ac:dyDescent="0.25">
      <c r="A55" s="23" t="s">
        <v>65</v>
      </c>
      <c r="B55" s="26">
        <f t="shared" si="5"/>
        <v>0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4">
        <v>0</v>
      </c>
      <c r="L55" s="24">
        <v>0</v>
      </c>
      <c r="M55" s="24">
        <v>0</v>
      </c>
      <c r="N55" s="24">
        <v>0</v>
      </c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</row>
    <row r="56" spans="1:244" s="25" customFormat="1" ht="24" customHeight="1" x14ac:dyDescent="0.25">
      <c r="A56" s="23" t="s">
        <v>66</v>
      </c>
      <c r="B56" s="24">
        <f t="shared" si="5"/>
        <v>304580</v>
      </c>
      <c r="C56" s="24">
        <v>55153</v>
      </c>
      <c r="D56" s="24">
        <v>15502</v>
      </c>
      <c r="E56" s="24">
        <v>13502</v>
      </c>
      <c r="F56" s="24">
        <v>15502</v>
      </c>
      <c r="G56" s="24">
        <v>33002</v>
      </c>
      <c r="H56" s="24">
        <v>34502</v>
      </c>
      <c r="I56" s="24">
        <v>36109</v>
      </c>
      <c r="J56" s="24">
        <v>28002</v>
      </c>
      <c r="K56" s="24">
        <v>26002</v>
      </c>
      <c r="L56" s="24">
        <v>28002</v>
      </c>
      <c r="M56" s="24">
        <v>13502</v>
      </c>
      <c r="N56" s="24">
        <v>5800</v>
      </c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</row>
    <row r="57" spans="1:244" s="18" customFormat="1" ht="18.600000000000001" customHeight="1" x14ac:dyDescent="0.25">
      <c r="A57" s="16" t="s">
        <v>67</v>
      </c>
      <c r="B57" s="17">
        <f t="shared" si="5"/>
        <v>0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</row>
    <row r="58" spans="1:244" s="18" customFormat="1" ht="31.9" customHeight="1" x14ac:dyDescent="0.25">
      <c r="A58" s="16" t="s">
        <v>68</v>
      </c>
      <c r="B58" s="17">
        <f t="shared" si="5"/>
        <v>1200</v>
      </c>
      <c r="C58" s="17">
        <v>100</v>
      </c>
      <c r="D58" s="17">
        <v>100</v>
      </c>
      <c r="E58" s="17">
        <v>100</v>
      </c>
      <c r="F58" s="17">
        <v>100</v>
      </c>
      <c r="G58" s="17">
        <v>100</v>
      </c>
      <c r="H58" s="17">
        <v>100</v>
      </c>
      <c r="I58" s="17">
        <v>100</v>
      </c>
      <c r="J58" s="17">
        <v>100</v>
      </c>
      <c r="K58" s="17">
        <v>100</v>
      </c>
      <c r="L58" s="17">
        <v>100</v>
      </c>
      <c r="M58" s="17">
        <v>100</v>
      </c>
      <c r="N58" s="17">
        <v>100</v>
      </c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</row>
    <row r="59" spans="1:244" s="18" customFormat="1" ht="31.9" customHeight="1" x14ac:dyDescent="0.25">
      <c r="A59" s="16" t="s">
        <v>69</v>
      </c>
      <c r="B59" s="17">
        <f>SUM(C59:N59)</f>
        <v>4269636</v>
      </c>
      <c r="C59" s="17">
        <v>355803</v>
      </c>
      <c r="D59" s="17">
        <v>355803</v>
      </c>
      <c r="E59" s="17">
        <v>355803</v>
      </c>
      <c r="F59" s="17">
        <v>355803</v>
      </c>
      <c r="G59" s="17">
        <v>355803</v>
      </c>
      <c r="H59" s="17">
        <v>355803</v>
      </c>
      <c r="I59" s="17">
        <v>355803</v>
      </c>
      <c r="J59" s="17">
        <v>355803</v>
      </c>
      <c r="K59" s="17">
        <v>355803</v>
      </c>
      <c r="L59" s="17">
        <v>355803</v>
      </c>
      <c r="M59" s="17">
        <v>355803</v>
      </c>
      <c r="N59" s="17">
        <v>355803</v>
      </c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</row>
    <row r="60" spans="1:244" s="25" customFormat="1" ht="18.600000000000001" customHeight="1" x14ac:dyDescent="0.25">
      <c r="A60" s="23" t="s">
        <v>70</v>
      </c>
      <c r="B60" s="24">
        <f t="shared" si="5"/>
        <v>4269638</v>
      </c>
      <c r="C60" s="24">
        <v>355803.16</v>
      </c>
      <c r="D60" s="24">
        <v>355803.16</v>
      </c>
      <c r="E60" s="24">
        <v>355803.16</v>
      </c>
      <c r="F60" s="24">
        <v>355803.17</v>
      </c>
      <c r="G60" s="24">
        <v>355803.17</v>
      </c>
      <c r="H60" s="24">
        <v>355803.17</v>
      </c>
      <c r="I60" s="24">
        <v>355803.17</v>
      </c>
      <c r="J60" s="24">
        <v>355803.17</v>
      </c>
      <c r="K60" s="24">
        <v>355803.17</v>
      </c>
      <c r="L60" s="24">
        <v>355803.16</v>
      </c>
      <c r="M60" s="24">
        <v>355803.17</v>
      </c>
      <c r="N60" s="24">
        <v>355803.17</v>
      </c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</row>
    <row r="61" spans="1:244" s="18" customFormat="1" ht="24" customHeight="1" x14ac:dyDescent="0.25">
      <c r="A61" s="16" t="s">
        <v>71</v>
      </c>
      <c r="B61" s="17">
        <f t="shared" si="5"/>
        <v>0</v>
      </c>
      <c r="C61" s="17">
        <v>0</v>
      </c>
      <c r="D61" s="17">
        <v>0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</row>
    <row r="62" spans="1:244" s="18" customFormat="1" ht="18.600000000000001" customHeight="1" x14ac:dyDescent="0.25">
      <c r="A62" s="16" t="s">
        <v>72</v>
      </c>
      <c r="B62" s="27">
        <f t="shared" si="5"/>
        <v>0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</row>
    <row r="63" spans="1:244" s="18" customFormat="1" ht="18.600000000000001" customHeight="1" x14ac:dyDescent="0.25">
      <c r="A63" s="16" t="s">
        <v>73</v>
      </c>
      <c r="B63" s="17">
        <f t="shared" si="5"/>
        <v>17285</v>
      </c>
      <c r="C63" s="17">
        <v>223</v>
      </c>
      <c r="D63" s="17">
        <v>425</v>
      </c>
      <c r="E63" s="17">
        <v>1164</v>
      </c>
      <c r="F63" s="17">
        <v>1597</v>
      </c>
      <c r="G63" s="17">
        <v>1540</v>
      </c>
      <c r="H63" s="17">
        <v>2754</v>
      </c>
      <c r="I63" s="17">
        <v>1597</v>
      </c>
      <c r="J63" s="17">
        <v>1597</v>
      </c>
      <c r="K63" s="17">
        <v>1597</v>
      </c>
      <c r="L63" s="17">
        <v>1597</v>
      </c>
      <c r="M63" s="17">
        <v>1597</v>
      </c>
      <c r="N63" s="17">
        <v>1597</v>
      </c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</row>
    <row r="64" spans="1:244" s="13" customFormat="1" ht="18.600000000000001" customHeight="1" x14ac:dyDescent="0.25">
      <c r="A64" s="16" t="s">
        <v>74</v>
      </c>
      <c r="B64" s="17">
        <f t="shared" si="5"/>
        <v>0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</row>
    <row r="65" spans="1:15" s="13" customFormat="1" ht="18.600000000000001" customHeight="1" x14ac:dyDescent="0.25">
      <c r="A65" s="11" t="s">
        <v>75</v>
      </c>
      <c r="B65" s="22">
        <f t="shared" si="5"/>
        <v>20037985</v>
      </c>
      <c r="C65" s="22">
        <f>C66</f>
        <v>4354723</v>
      </c>
      <c r="D65" s="22">
        <f t="shared" ref="D65:N65" si="17">D66</f>
        <v>3247827</v>
      </c>
      <c r="E65" s="22">
        <f t="shared" si="17"/>
        <v>1812926</v>
      </c>
      <c r="F65" s="22">
        <f t="shared" si="17"/>
        <v>1520825</v>
      </c>
      <c r="G65" s="22">
        <f t="shared" si="17"/>
        <v>1141557</v>
      </c>
      <c r="H65" s="22">
        <f t="shared" si="17"/>
        <v>1059375</v>
      </c>
      <c r="I65" s="22">
        <f t="shared" si="17"/>
        <v>839281</v>
      </c>
      <c r="J65" s="22">
        <f t="shared" si="17"/>
        <v>1007897</v>
      </c>
      <c r="K65" s="22">
        <f t="shared" si="17"/>
        <v>1259995</v>
      </c>
      <c r="L65" s="22">
        <f t="shared" si="17"/>
        <v>1627834</v>
      </c>
      <c r="M65" s="22">
        <f t="shared" si="17"/>
        <v>1051178</v>
      </c>
      <c r="N65" s="22">
        <f t="shared" si="17"/>
        <v>1114567</v>
      </c>
      <c r="O65"/>
    </row>
    <row r="66" spans="1:15" s="18" customFormat="1" ht="18.600000000000001" customHeight="1" x14ac:dyDescent="0.25">
      <c r="A66" s="14" t="s">
        <v>76</v>
      </c>
      <c r="B66" s="15">
        <f t="shared" si="5"/>
        <v>20037985</v>
      </c>
      <c r="C66" s="15">
        <f>SUM(C67:C80)</f>
        <v>4354723</v>
      </c>
      <c r="D66" s="15">
        <f t="shared" ref="D66:N66" si="18">SUM(D67:D80)</f>
        <v>3247827</v>
      </c>
      <c r="E66" s="15">
        <f t="shared" si="18"/>
        <v>1812926</v>
      </c>
      <c r="F66" s="15">
        <f t="shared" si="18"/>
        <v>1520825</v>
      </c>
      <c r="G66" s="15">
        <f t="shared" si="18"/>
        <v>1141557</v>
      </c>
      <c r="H66" s="15">
        <f t="shared" si="18"/>
        <v>1059375</v>
      </c>
      <c r="I66" s="15">
        <f t="shared" si="18"/>
        <v>839281</v>
      </c>
      <c r="J66" s="15">
        <f t="shared" si="18"/>
        <v>1007897</v>
      </c>
      <c r="K66" s="15">
        <f t="shared" si="18"/>
        <v>1259995</v>
      </c>
      <c r="L66" s="15">
        <f t="shared" si="18"/>
        <v>1627834</v>
      </c>
      <c r="M66" s="15">
        <f t="shared" si="18"/>
        <v>1051178</v>
      </c>
      <c r="N66" s="15">
        <f t="shared" si="18"/>
        <v>1114567</v>
      </c>
      <c r="O66"/>
    </row>
    <row r="67" spans="1:15" s="18" customFormat="1" ht="18.600000000000001" customHeight="1" x14ac:dyDescent="0.25">
      <c r="A67" s="28" t="s">
        <v>77</v>
      </c>
      <c r="B67" s="17">
        <f t="shared" si="5"/>
        <v>0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/>
    </row>
    <row r="68" spans="1:15" s="18" customFormat="1" ht="18.600000000000001" customHeight="1" x14ac:dyDescent="0.25">
      <c r="A68" s="28" t="s">
        <v>78</v>
      </c>
      <c r="B68" s="17">
        <f t="shared" si="5"/>
        <v>0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/>
    </row>
    <row r="69" spans="1:15" s="18" customFormat="1" ht="24" customHeight="1" x14ac:dyDescent="0.25">
      <c r="A69" s="16" t="s">
        <v>79</v>
      </c>
      <c r="B69" s="17">
        <f t="shared" si="5"/>
        <v>4861988</v>
      </c>
      <c r="C69" s="17">
        <v>253607</v>
      </c>
      <c r="D69" s="17">
        <v>336935</v>
      </c>
      <c r="E69" s="17">
        <v>392365</v>
      </c>
      <c r="F69" s="17">
        <v>383755</v>
      </c>
      <c r="G69" s="17">
        <v>529137</v>
      </c>
      <c r="H69" s="17">
        <v>449452</v>
      </c>
      <c r="I69" s="17">
        <v>287875</v>
      </c>
      <c r="J69" s="17">
        <v>394817</v>
      </c>
      <c r="K69" s="17">
        <v>372249</v>
      </c>
      <c r="L69" s="17">
        <v>440834</v>
      </c>
      <c r="M69" s="17">
        <v>500998</v>
      </c>
      <c r="N69" s="17">
        <v>519964</v>
      </c>
      <c r="O69"/>
    </row>
    <row r="70" spans="1:15" s="18" customFormat="1" ht="18.600000000000001" customHeight="1" x14ac:dyDescent="0.25">
      <c r="A70" s="16" t="s">
        <v>80</v>
      </c>
      <c r="B70" s="17">
        <f t="shared" si="5"/>
        <v>465756</v>
      </c>
      <c r="C70" s="17">
        <v>38813</v>
      </c>
      <c r="D70" s="17">
        <v>38813</v>
      </c>
      <c r="E70" s="17">
        <v>38813</v>
      </c>
      <c r="F70" s="17">
        <v>38813</v>
      </c>
      <c r="G70" s="17">
        <v>38813</v>
      </c>
      <c r="H70" s="17">
        <v>38813</v>
      </c>
      <c r="I70" s="17">
        <v>38813</v>
      </c>
      <c r="J70" s="17">
        <v>38813</v>
      </c>
      <c r="K70" s="17">
        <v>38813</v>
      </c>
      <c r="L70" s="17">
        <v>38813</v>
      </c>
      <c r="M70" s="17">
        <v>38813</v>
      </c>
      <c r="N70" s="17">
        <v>38813</v>
      </c>
      <c r="O70"/>
    </row>
    <row r="71" spans="1:15" s="18" customFormat="1" ht="18.600000000000001" customHeight="1" x14ac:dyDescent="0.25">
      <c r="A71" s="16" t="s">
        <v>81</v>
      </c>
      <c r="B71" s="17">
        <f t="shared" si="5"/>
        <v>0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/>
    </row>
    <row r="72" spans="1:15" s="18" customFormat="1" ht="18.600000000000001" customHeight="1" x14ac:dyDescent="0.25">
      <c r="A72" s="16" t="s">
        <v>82</v>
      </c>
      <c r="B72" s="17">
        <f t="shared" si="5"/>
        <v>0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/>
    </row>
    <row r="73" spans="1:15" s="18" customFormat="1" ht="18.600000000000001" customHeight="1" x14ac:dyDescent="0.25">
      <c r="A73" s="16" t="s">
        <v>83</v>
      </c>
      <c r="B73" s="17">
        <f t="shared" si="5"/>
        <v>0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/>
    </row>
    <row r="74" spans="1:15" s="18" customFormat="1" ht="24" customHeight="1" x14ac:dyDescent="0.25">
      <c r="A74" s="16" t="s">
        <v>84</v>
      </c>
      <c r="B74" s="17">
        <f t="shared" si="5"/>
        <v>0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/>
    </row>
    <row r="75" spans="1:15" s="18" customFormat="1" ht="18.600000000000001" customHeight="1" x14ac:dyDescent="0.25">
      <c r="A75" s="16" t="s">
        <v>85</v>
      </c>
      <c r="B75" s="17">
        <v>1800</v>
      </c>
      <c r="C75" s="17">
        <v>150</v>
      </c>
      <c r="D75" s="17">
        <v>150</v>
      </c>
      <c r="E75" s="17">
        <v>150</v>
      </c>
      <c r="F75" s="17">
        <v>150</v>
      </c>
      <c r="G75" s="17">
        <v>150</v>
      </c>
      <c r="H75" s="17">
        <v>150</v>
      </c>
      <c r="I75" s="17">
        <v>150</v>
      </c>
      <c r="J75" s="17">
        <v>150</v>
      </c>
      <c r="K75" s="17">
        <v>150</v>
      </c>
      <c r="L75" s="17">
        <v>150</v>
      </c>
      <c r="M75" s="17">
        <v>150</v>
      </c>
      <c r="N75" s="17">
        <v>150</v>
      </c>
      <c r="O75"/>
    </row>
    <row r="76" spans="1:15" s="18" customFormat="1" ht="18.600000000000001" customHeight="1" x14ac:dyDescent="0.25">
      <c r="A76" s="29" t="s">
        <v>86</v>
      </c>
      <c r="B76" s="17">
        <f t="shared" si="5"/>
        <v>0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/>
    </row>
    <row r="77" spans="1:15" s="18" customFormat="1" ht="18.600000000000001" customHeight="1" x14ac:dyDescent="0.25">
      <c r="A77" s="16" t="s">
        <v>87</v>
      </c>
      <c r="B77" s="17">
        <f t="shared" ref="B77:B104" si="19">SUM(C77:N77)</f>
        <v>67192</v>
      </c>
      <c r="C77" s="17">
        <v>5603</v>
      </c>
      <c r="D77" s="17">
        <v>5599</v>
      </c>
      <c r="E77" s="17">
        <v>5599</v>
      </c>
      <c r="F77" s="17">
        <v>5599</v>
      </c>
      <c r="G77" s="17">
        <v>5599</v>
      </c>
      <c r="H77" s="17">
        <v>5599</v>
      </c>
      <c r="I77" s="17">
        <v>5599</v>
      </c>
      <c r="J77" s="17">
        <v>5599</v>
      </c>
      <c r="K77" s="17">
        <v>5599</v>
      </c>
      <c r="L77" s="17">
        <v>5599</v>
      </c>
      <c r="M77" s="17">
        <v>5599</v>
      </c>
      <c r="N77" s="17">
        <v>5599</v>
      </c>
      <c r="O77"/>
    </row>
    <row r="78" spans="1:15" s="18" customFormat="1" ht="18.600000000000001" customHeight="1" x14ac:dyDescent="0.25">
      <c r="A78" s="16" t="s">
        <v>88</v>
      </c>
      <c r="B78" s="17">
        <f t="shared" si="19"/>
        <v>14023848</v>
      </c>
      <c r="C78" s="17">
        <v>3947568</v>
      </c>
      <c r="D78" s="17">
        <v>2757348</v>
      </c>
      <c r="E78" s="17">
        <v>1352860</v>
      </c>
      <c r="F78" s="17">
        <v>1069369</v>
      </c>
      <c r="G78" s="17">
        <v>544719</v>
      </c>
      <c r="H78" s="17">
        <v>542222</v>
      </c>
      <c r="I78" s="17">
        <v>483705</v>
      </c>
      <c r="J78" s="17">
        <v>459536</v>
      </c>
      <c r="K78" s="17">
        <v>734202</v>
      </c>
      <c r="L78" s="17">
        <v>1119299</v>
      </c>
      <c r="M78" s="17">
        <v>482479</v>
      </c>
      <c r="N78" s="17">
        <v>530541</v>
      </c>
      <c r="O78"/>
    </row>
    <row r="79" spans="1:15" s="18" customFormat="1" ht="18.600000000000001" customHeight="1" x14ac:dyDescent="0.25">
      <c r="A79" s="16" t="s">
        <v>89</v>
      </c>
      <c r="B79" s="17">
        <f t="shared" si="19"/>
        <v>234000</v>
      </c>
      <c r="C79" s="17">
        <v>19500</v>
      </c>
      <c r="D79" s="17">
        <v>19500</v>
      </c>
      <c r="E79" s="17">
        <v>19500</v>
      </c>
      <c r="F79" s="17">
        <v>19500</v>
      </c>
      <c r="G79" s="17">
        <v>19500</v>
      </c>
      <c r="H79" s="17">
        <v>19500</v>
      </c>
      <c r="I79" s="17">
        <v>19500</v>
      </c>
      <c r="J79" s="17">
        <v>19500</v>
      </c>
      <c r="K79" s="17">
        <v>19500</v>
      </c>
      <c r="L79" s="17">
        <v>19500</v>
      </c>
      <c r="M79" s="17">
        <v>19500</v>
      </c>
      <c r="N79" s="17">
        <v>19500</v>
      </c>
      <c r="O79"/>
    </row>
    <row r="80" spans="1:15" s="18" customFormat="1" ht="18.600000000000001" customHeight="1" x14ac:dyDescent="0.25">
      <c r="A80" s="16" t="s">
        <v>90</v>
      </c>
      <c r="B80" s="17">
        <f t="shared" si="19"/>
        <v>383401</v>
      </c>
      <c r="C80" s="17">
        <v>89482</v>
      </c>
      <c r="D80" s="17">
        <v>89482</v>
      </c>
      <c r="E80" s="17">
        <v>3639</v>
      </c>
      <c r="F80" s="17">
        <v>3639</v>
      </c>
      <c r="G80" s="17">
        <v>3639</v>
      </c>
      <c r="H80" s="17">
        <v>3639</v>
      </c>
      <c r="I80" s="17">
        <v>3639</v>
      </c>
      <c r="J80" s="17">
        <v>89482</v>
      </c>
      <c r="K80" s="17">
        <v>89482</v>
      </c>
      <c r="L80" s="17">
        <v>3639</v>
      </c>
      <c r="M80" s="17">
        <v>3639</v>
      </c>
      <c r="N80" s="17">
        <v>0</v>
      </c>
      <c r="O80"/>
    </row>
    <row r="81" spans="1:15" s="18" customFormat="1" ht="36" customHeight="1" x14ac:dyDescent="0.25">
      <c r="A81" s="9" t="s">
        <v>91</v>
      </c>
      <c r="B81" s="10">
        <f t="shared" si="19"/>
        <v>348773536</v>
      </c>
      <c r="C81" s="10">
        <f>C82</f>
        <v>29349370</v>
      </c>
      <c r="D81" s="10">
        <f t="shared" ref="D81:N81" si="20">D82</f>
        <v>29358354</v>
      </c>
      <c r="E81" s="10">
        <f t="shared" si="20"/>
        <v>29371992</v>
      </c>
      <c r="F81" s="10">
        <f t="shared" si="20"/>
        <v>29385096</v>
      </c>
      <c r="G81" s="10">
        <f t="shared" si="20"/>
        <v>29390900</v>
      </c>
      <c r="H81" s="10">
        <f t="shared" si="20"/>
        <v>29420090</v>
      </c>
      <c r="I81" s="10">
        <f t="shared" si="20"/>
        <v>29371444</v>
      </c>
      <c r="J81" s="10">
        <f t="shared" si="20"/>
        <v>29371444</v>
      </c>
      <c r="K81" s="10">
        <f t="shared" si="20"/>
        <v>29373787</v>
      </c>
      <c r="L81" s="10">
        <f t="shared" si="20"/>
        <v>29369311</v>
      </c>
      <c r="M81" s="10">
        <f t="shared" si="20"/>
        <v>27505874</v>
      </c>
      <c r="N81" s="10">
        <f t="shared" si="20"/>
        <v>27505874</v>
      </c>
      <c r="O81"/>
    </row>
    <row r="82" spans="1:15" s="13" customFormat="1" ht="31.9" customHeight="1" x14ac:dyDescent="0.25">
      <c r="A82" s="11" t="s">
        <v>91</v>
      </c>
      <c r="B82" s="22">
        <f t="shared" si="19"/>
        <v>348773536</v>
      </c>
      <c r="C82" s="22">
        <f>C83+C92+C95+C98</f>
        <v>29349370</v>
      </c>
      <c r="D82" s="22">
        <f t="shared" ref="D82:N82" si="21">D83+D92+D95+D98</f>
        <v>29358354</v>
      </c>
      <c r="E82" s="22">
        <f t="shared" si="21"/>
        <v>29371992</v>
      </c>
      <c r="F82" s="22">
        <f t="shared" si="21"/>
        <v>29385096</v>
      </c>
      <c r="G82" s="22">
        <f t="shared" si="21"/>
        <v>29390900</v>
      </c>
      <c r="H82" s="22">
        <f t="shared" si="21"/>
        <v>29420090</v>
      </c>
      <c r="I82" s="22">
        <f t="shared" si="21"/>
        <v>29371444</v>
      </c>
      <c r="J82" s="22">
        <f t="shared" si="21"/>
        <v>29371444</v>
      </c>
      <c r="K82" s="22">
        <f t="shared" si="21"/>
        <v>29373787</v>
      </c>
      <c r="L82" s="22">
        <f t="shared" si="21"/>
        <v>29369311</v>
      </c>
      <c r="M82" s="22">
        <f t="shared" si="21"/>
        <v>27505874</v>
      </c>
      <c r="N82" s="22">
        <f t="shared" si="21"/>
        <v>27505874</v>
      </c>
      <c r="O82"/>
    </row>
    <row r="83" spans="1:15" s="18" customFormat="1" ht="18.600000000000001" customHeight="1" x14ac:dyDescent="0.25">
      <c r="A83" s="14" t="s">
        <v>92</v>
      </c>
      <c r="B83" s="15">
        <f t="shared" si="19"/>
        <v>164749830</v>
      </c>
      <c r="C83" s="15">
        <f>SUM(C84:C91)</f>
        <v>13717254</v>
      </c>
      <c r="D83" s="15">
        <f t="shared" ref="D83:N83" si="22">SUM(D84:D91)</f>
        <v>13720080</v>
      </c>
      <c r="E83" s="15">
        <f t="shared" si="22"/>
        <v>13728082</v>
      </c>
      <c r="F83" s="15">
        <f t="shared" si="22"/>
        <v>13734662</v>
      </c>
      <c r="G83" s="15">
        <f t="shared" si="22"/>
        <v>13733611</v>
      </c>
      <c r="H83" s="15">
        <f t="shared" si="22"/>
        <v>13757951</v>
      </c>
      <c r="I83" s="15">
        <f t="shared" si="22"/>
        <v>13724803</v>
      </c>
      <c r="J83" s="15">
        <f t="shared" si="22"/>
        <v>13724803</v>
      </c>
      <c r="K83" s="15">
        <f t="shared" si="22"/>
        <v>13727146</v>
      </c>
      <c r="L83" s="15">
        <f t="shared" si="22"/>
        <v>13727146</v>
      </c>
      <c r="M83" s="15">
        <f t="shared" si="22"/>
        <v>13727146</v>
      </c>
      <c r="N83" s="15">
        <f t="shared" si="22"/>
        <v>13727146</v>
      </c>
      <c r="O83"/>
    </row>
    <row r="84" spans="1:15" s="18" customFormat="1" ht="18.600000000000001" customHeight="1" x14ac:dyDescent="0.25">
      <c r="A84" s="30" t="s">
        <v>93</v>
      </c>
      <c r="B84" s="17">
        <f t="shared" si="19"/>
        <v>111031888</v>
      </c>
      <c r="C84" s="17">
        <v>9246708</v>
      </c>
      <c r="D84" s="17">
        <v>9249378</v>
      </c>
      <c r="E84" s="17">
        <v>9254800</v>
      </c>
      <c r="F84" s="17">
        <v>9258937</v>
      </c>
      <c r="G84" s="17">
        <v>9256513</v>
      </c>
      <c r="H84" s="17">
        <v>9269284</v>
      </c>
      <c r="I84" s="17">
        <v>9249378</v>
      </c>
      <c r="J84" s="17">
        <v>9249378</v>
      </c>
      <c r="K84" s="17">
        <v>9249378</v>
      </c>
      <c r="L84" s="17">
        <v>9249378</v>
      </c>
      <c r="M84" s="17">
        <v>9249378</v>
      </c>
      <c r="N84" s="17">
        <v>9249378</v>
      </c>
      <c r="O84"/>
    </row>
    <row r="85" spans="1:15" s="18" customFormat="1" ht="18.600000000000001" customHeight="1" x14ac:dyDescent="0.25">
      <c r="A85" s="30" t="s">
        <v>94</v>
      </c>
      <c r="B85" s="17">
        <f t="shared" si="19"/>
        <v>38872853</v>
      </c>
      <c r="C85" s="17">
        <v>3235683</v>
      </c>
      <c r="D85" s="17">
        <v>3235731</v>
      </c>
      <c r="E85" s="17">
        <v>3236998</v>
      </c>
      <c r="F85" s="17">
        <v>3239100</v>
      </c>
      <c r="G85" s="17">
        <v>3239926</v>
      </c>
      <c r="H85" s="17">
        <v>3241443</v>
      </c>
      <c r="I85" s="17">
        <v>3239100</v>
      </c>
      <c r="J85" s="17">
        <v>3239100</v>
      </c>
      <c r="K85" s="17">
        <v>3241443</v>
      </c>
      <c r="L85" s="17">
        <v>3241443</v>
      </c>
      <c r="M85" s="17">
        <v>3241443</v>
      </c>
      <c r="N85" s="17">
        <v>3241443</v>
      </c>
      <c r="O85"/>
    </row>
    <row r="86" spans="1:15" s="18" customFormat="1" ht="18.600000000000001" customHeight="1" x14ac:dyDescent="0.25">
      <c r="A86" s="30" t="s">
        <v>95</v>
      </c>
      <c r="B86" s="17">
        <f t="shared" si="19"/>
        <v>5129704</v>
      </c>
      <c r="C86" s="17">
        <v>426365</v>
      </c>
      <c r="D86" s="17">
        <v>426420</v>
      </c>
      <c r="E86" s="17">
        <v>426739</v>
      </c>
      <c r="F86" s="17">
        <v>427095</v>
      </c>
      <c r="G86" s="17">
        <v>427401</v>
      </c>
      <c r="H86" s="17">
        <v>433114</v>
      </c>
      <c r="I86" s="17">
        <v>427095</v>
      </c>
      <c r="J86" s="17">
        <v>427095</v>
      </c>
      <c r="K86" s="17">
        <v>427095</v>
      </c>
      <c r="L86" s="17">
        <v>427095</v>
      </c>
      <c r="M86" s="17">
        <v>427095</v>
      </c>
      <c r="N86" s="17">
        <v>427095</v>
      </c>
      <c r="O86"/>
    </row>
    <row r="87" spans="1:15" s="18" customFormat="1" ht="18.600000000000001" customHeight="1" x14ac:dyDescent="0.25">
      <c r="A87" s="30" t="s">
        <v>96</v>
      </c>
      <c r="B87" s="17">
        <f t="shared" si="19"/>
        <v>907588</v>
      </c>
      <c r="C87" s="17">
        <v>75199</v>
      </c>
      <c r="D87" s="17">
        <v>75206</v>
      </c>
      <c r="E87" s="17">
        <v>75946</v>
      </c>
      <c r="F87" s="17">
        <v>75748</v>
      </c>
      <c r="G87" s="17">
        <v>75935</v>
      </c>
      <c r="H87" s="17">
        <v>76866</v>
      </c>
      <c r="I87" s="17">
        <v>75448</v>
      </c>
      <c r="J87" s="17">
        <v>75448</v>
      </c>
      <c r="K87" s="17">
        <v>75448</v>
      </c>
      <c r="L87" s="17">
        <v>75448</v>
      </c>
      <c r="M87" s="17">
        <v>75448</v>
      </c>
      <c r="N87" s="17">
        <v>75448</v>
      </c>
      <c r="O87"/>
    </row>
    <row r="88" spans="1:15" s="18" customFormat="1" ht="18.600000000000001" customHeight="1" x14ac:dyDescent="0.25">
      <c r="A88" s="30" t="s">
        <v>97</v>
      </c>
      <c r="B88" s="17">
        <f t="shared" si="19"/>
        <v>1797692</v>
      </c>
      <c r="C88" s="17">
        <v>149605</v>
      </c>
      <c r="D88" s="17">
        <v>149605</v>
      </c>
      <c r="E88" s="17">
        <v>149639</v>
      </c>
      <c r="F88" s="17">
        <v>149726</v>
      </c>
      <c r="G88" s="17">
        <v>149763</v>
      </c>
      <c r="H88" s="17">
        <v>150998</v>
      </c>
      <c r="I88" s="17">
        <v>149726</v>
      </c>
      <c r="J88" s="17">
        <v>149726</v>
      </c>
      <c r="K88" s="17">
        <v>149726</v>
      </c>
      <c r="L88" s="17">
        <v>149726</v>
      </c>
      <c r="M88" s="17">
        <v>149726</v>
      </c>
      <c r="N88" s="17">
        <v>149726</v>
      </c>
      <c r="O88"/>
    </row>
    <row r="89" spans="1:15" s="18" customFormat="1" ht="18.600000000000001" customHeight="1" x14ac:dyDescent="0.25">
      <c r="A89" s="30" t="s">
        <v>98</v>
      </c>
      <c r="B89" s="17">
        <f t="shared" si="19"/>
        <v>6774098</v>
      </c>
      <c r="C89" s="17">
        <v>564141</v>
      </c>
      <c r="D89" s="17">
        <v>564187</v>
      </c>
      <c r="E89" s="17">
        <v>564273</v>
      </c>
      <c r="F89" s="17">
        <v>564399</v>
      </c>
      <c r="G89" s="17">
        <v>564373</v>
      </c>
      <c r="H89" s="17">
        <v>566331</v>
      </c>
      <c r="I89" s="17">
        <v>564399</v>
      </c>
      <c r="J89" s="17">
        <v>564399</v>
      </c>
      <c r="K89" s="17">
        <v>564399</v>
      </c>
      <c r="L89" s="17">
        <v>564399</v>
      </c>
      <c r="M89" s="17">
        <v>564399</v>
      </c>
      <c r="N89" s="17">
        <v>564399</v>
      </c>
      <c r="O89"/>
    </row>
    <row r="90" spans="1:15" s="18" customFormat="1" ht="24" customHeight="1" x14ac:dyDescent="0.25">
      <c r="A90" s="30" t="s">
        <v>99</v>
      </c>
      <c r="B90" s="17">
        <f t="shared" si="19"/>
        <v>236007</v>
      </c>
      <c r="C90" s="17">
        <v>19553</v>
      </c>
      <c r="D90" s="17">
        <v>19553</v>
      </c>
      <c r="E90" s="17">
        <v>19687</v>
      </c>
      <c r="F90" s="17">
        <v>19657</v>
      </c>
      <c r="G90" s="17">
        <v>19700</v>
      </c>
      <c r="H90" s="17">
        <v>19915</v>
      </c>
      <c r="I90" s="17">
        <v>19657</v>
      </c>
      <c r="J90" s="17">
        <v>19657</v>
      </c>
      <c r="K90" s="17">
        <v>19657</v>
      </c>
      <c r="L90" s="17">
        <v>19657</v>
      </c>
      <c r="M90" s="17">
        <v>19657</v>
      </c>
      <c r="N90" s="17">
        <v>19657</v>
      </c>
      <c r="O90"/>
    </row>
    <row r="91" spans="1:15" s="18" customFormat="1" ht="18.600000000000001" customHeight="1" x14ac:dyDescent="0.25">
      <c r="A91" s="30" t="s">
        <v>100</v>
      </c>
      <c r="B91" s="31">
        <f t="shared" si="19"/>
        <v>0</v>
      </c>
      <c r="C91" s="31">
        <v>0</v>
      </c>
      <c r="D91" s="31">
        <v>0</v>
      </c>
      <c r="E91" s="31">
        <v>0</v>
      </c>
      <c r="F91" s="31">
        <v>0</v>
      </c>
      <c r="G91" s="31">
        <v>0</v>
      </c>
      <c r="H91" s="31">
        <v>0</v>
      </c>
      <c r="I91" s="31">
        <v>0</v>
      </c>
      <c r="J91" s="31">
        <v>0</v>
      </c>
      <c r="K91" s="31">
        <v>0</v>
      </c>
      <c r="L91" s="31">
        <v>0</v>
      </c>
      <c r="M91" s="31">
        <v>0</v>
      </c>
      <c r="N91" s="31">
        <v>0</v>
      </c>
      <c r="O91"/>
    </row>
    <row r="92" spans="1:15" s="18" customFormat="1" ht="18.600000000000001" customHeight="1" x14ac:dyDescent="0.25">
      <c r="A92" s="14" t="s">
        <v>101</v>
      </c>
      <c r="B92" s="15">
        <f t="shared" si="19"/>
        <v>169022719</v>
      </c>
      <c r="C92" s="15">
        <f>SUM(C93:C94)</f>
        <v>14382116</v>
      </c>
      <c r="D92" s="15">
        <f t="shared" ref="D92:N92" si="23">SUM(D93:D94)</f>
        <v>14388274</v>
      </c>
      <c r="E92" s="15">
        <f t="shared" si="23"/>
        <v>14393910</v>
      </c>
      <c r="F92" s="15">
        <f t="shared" si="23"/>
        <v>14400434</v>
      </c>
      <c r="G92" s="15">
        <f t="shared" si="23"/>
        <v>14407289</v>
      </c>
      <c r="H92" s="15">
        <f t="shared" si="23"/>
        <v>14411752</v>
      </c>
      <c r="I92" s="15">
        <f t="shared" si="23"/>
        <v>14396541</v>
      </c>
      <c r="J92" s="15">
        <f t="shared" si="23"/>
        <v>14396541</v>
      </c>
      <c r="K92" s="15">
        <f t="shared" si="23"/>
        <v>14396541</v>
      </c>
      <c r="L92" s="15">
        <f t="shared" si="23"/>
        <v>14392065</v>
      </c>
      <c r="M92" s="15">
        <f t="shared" si="23"/>
        <v>12528628</v>
      </c>
      <c r="N92" s="15">
        <f t="shared" si="23"/>
        <v>12528628</v>
      </c>
      <c r="O92"/>
    </row>
    <row r="93" spans="1:15" s="18" customFormat="1" ht="24" customHeight="1" x14ac:dyDescent="0.25">
      <c r="A93" s="30" t="s">
        <v>102</v>
      </c>
      <c r="B93" s="17">
        <f t="shared" si="19"/>
        <v>18685030</v>
      </c>
      <c r="C93" s="17">
        <v>1863457</v>
      </c>
      <c r="D93" s="17">
        <v>1864314</v>
      </c>
      <c r="E93" s="17">
        <v>1865474</v>
      </c>
      <c r="F93" s="17">
        <v>1868105</v>
      </c>
      <c r="G93" s="17">
        <v>1870124</v>
      </c>
      <c r="H93" s="17">
        <v>1871800</v>
      </c>
      <c r="I93" s="17">
        <v>1868105</v>
      </c>
      <c r="J93" s="17">
        <v>1868105</v>
      </c>
      <c r="K93" s="17">
        <v>1868105</v>
      </c>
      <c r="L93" s="17">
        <v>1868105</v>
      </c>
      <c r="M93" s="17">
        <v>4668</v>
      </c>
      <c r="N93" s="17">
        <v>4668</v>
      </c>
      <c r="O93"/>
    </row>
    <row r="94" spans="1:15" s="18" customFormat="1" ht="24" customHeight="1" x14ac:dyDescent="0.25">
      <c r="A94" s="30" t="s">
        <v>103</v>
      </c>
      <c r="B94" s="17">
        <f t="shared" si="19"/>
        <v>150337689</v>
      </c>
      <c r="C94" s="17">
        <v>12518659</v>
      </c>
      <c r="D94" s="17">
        <v>12523960</v>
      </c>
      <c r="E94" s="17">
        <v>12528436</v>
      </c>
      <c r="F94" s="17">
        <v>12532329</v>
      </c>
      <c r="G94" s="17">
        <v>12537165</v>
      </c>
      <c r="H94" s="17">
        <v>12539952</v>
      </c>
      <c r="I94" s="17">
        <v>12528436</v>
      </c>
      <c r="J94" s="17">
        <v>12528436</v>
      </c>
      <c r="K94" s="17">
        <v>12528436</v>
      </c>
      <c r="L94" s="17">
        <v>12523960</v>
      </c>
      <c r="M94" s="17">
        <v>12523960</v>
      </c>
      <c r="N94" s="17">
        <v>12523960</v>
      </c>
      <c r="O94"/>
    </row>
    <row r="95" spans="1:15" s="18" customFormat="1" ht="18.600000000000001" customHeight="1" x14ac:dyDescent="0.25">
      <c r="A95" s="14" t="s">
        <v>104</v>
      </c>
      <c r="B95" s="15">
        <f t="shared" si="19"/>
        <v>0</v>
      </c>
      <c r="C95" s="15">
        <f>SUM(C96:C97)</f>
        <v>0</v>
      </c>
      <c r="D95" s="15">
        <f t="shared" ref="D95:N95" si="24">SUM(D96:D97)</f>
        <v>0</v>
      </c>
      <c r="E95" s="15">
        <f t="shared" si="24"/>
        <v>0</v>
      </c>
      <c r="F95" s="15">
        <f t="shared" si="24"/>
        <v>0</v>
      </c>
      <c r="G95" s="15">
        <f t="shared" si="24"/>
        <v>0</v>
      </c>
      <c r="H95" s="15">
        <f t="shared" si="24"/>
        <v>0</v>
      </c>
      <c r="I95" s="15">
        <f t="shared" si="24"/>
        <v>0</v>
      </c>
      <c r="J95" s="15">
        <f t="shared" si="24"/>
        <v>0</v>
      </c>
      <c r="K95" s="15">
        <f t="shared" si="24"/>
        <v>0</v>
      </c>
      <c r="L95" s="15">
        <f t="shared" si="24"/>
        <v>0</v>
      </c>
      <c r="M95" s="15">
        <f t="shared" si="24"/>
        <v>0</v>
      </c>
      <c r="N95" s="15">
        <f t="shared" si="24"/>
        <v>0</v>
      </c>
      <c r="O95"/>
    </row>
    <row r="96" spans="1:15" s="18" customFormat="1" ht="18.600000000000001" customHeight="1" x14ac:dyDescent="0.25">
      <c r="A96" s="30" t="s">
        <v>104</v>
      </c>
      <c r="B96" s="17">
        <f t="shared" si="19"/>
        <v>0</v>
      </c>
      <c r="C96" s="17">
        <v>0</v>
      </c>
      <c r="D96" s="17"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0</v>
      </c>
      <c r="N96" s="17">
        <v>0</v>
      </c>
      <c r="O96"/>
    </row>
    <row r="97" spans="1:244" s="18" customFormat="1" ht="24" customHeight="1" x14ac:dyDescent="0.25">
      <c r="A97" s="30" t="s">
        <v>105</v>
      </c>
      <c r="B97" s="17">
        <f t="shared" si="19"/>
        <v>0</v>
      </c>
      <c r="C97" s="17">
        <v>0</v>
      </c>
      <c r="D97" s="17"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/>
    </row>
    <row r="98" spans="1:244" s="18" customFormat="1" ht="18.600000000000001" customHeight="1" x14ac:dyDescent="0.25">
      <c r="A98" s="14" t="s">
        <v>106</v>
      </c>
      <c r="B98" s="15">
        <f t="shared" si="19"/>
        <v>15000987</v>
      </c>
      <c r="C98" s="15">
        <f>C99</f>
        <v>1250000</v>
      </c>
      <c r="D98" s="15">
        <f t="shared" ref="D98:N98" si="25">D99</f>
        <v>1250000</v>
      </c>
      <c r="E98" s="15">
        <f t="shared" si="25"/>
        <v>1250000</v>
      </c>
      <c r="F98" s="15">
        <f t="shared" si="25"/>
        <v>1250000</v>
      </c>
      <c r="G98" s="15">
        <f t="shared" si="25"/>
        <v>1250000</v>
      </c>
      <c r="H98" s="15">
        <f t="shared" si="25"/>
        <v>1250387</v>
      </c>
      <c r="I98" s="15">
        <f t="shared" si="25"/>
        <v>1250100</v>
      </c>
      <c r="J98" s="15">
        <f t="shared" si="25"/>
        <v>1250100</v>
      </c>
      <c r="K98" s="15">
        <f t="shared" si="25"/>
        <v>1250100</v>
      </c>
      <c r="L98" s="15">
        <f t="shared" si="25"/>
        <v>1250100</v>
      </c>
      <c r="M98" s="15">
        <f t="shared" si="25"/>
        <v>1250100</v>
      </c>
      <c r="N98" s="15">
        <f t="shared" si="25"/>
        <v>1250100</v>
      </c>
      <c r="O98"/>
    </row>
    <row r="99" spans="1:244" s="18" customFormat="1" ht="18.600000000000001" customHeight="1" x14ac:dyDescent="0.25">
      <c r="A99" s="32" t="s">
        <v>107</v>
      </c>
      <c r="B99" s="33">
        <f t="shared" si="19"/>
        <v>15000987</v>
      </c>
      <c r="C99" s="33">
        <f t="shared" ref="C99:N99" si="26">SUM(C100:C101)</f>
        <v>1250000</v>
      </c>
      <c r="D99" s="33">
        <f t="shared" si="26"/>
        <v>1250000</v>
      </c>
      <c r="E99" s="33">
        <f t="shared" si="26"/>
        <v>1250000</v>
      </c>
      <c r="F99" s="33">
        <f t="shared" si="26"/>
        <v>1250000</v>
      </c>
      <c r="G99" s="33">
        <f t="shared" si="26"/>
        <v>1250000</v>
      </c>
      <c r="H99" s="33">
        <f t="shared" si="26"/>
        <v>1250387</v>
      </c>
      <c r="I99" s="33">
        <f t="shared" si="26"/>
        <v>1250100</v>
      </c>
      <c r="J99" s="33">
        <f t="shared" si="26"/>
        <v>1250100</v>
      </c>
      <c r="K99" s="33">
        <f t="shared" si="26"/>
        <v>1250100</v>
      </c>
      <c r="L99" s="33">
        <f t="shared" si="26"/>
        <v>1250100</v>
      </c>
      <c r="M99" s="33">
        <f t="shared" si="26"/>
        <v>1250100</v>
      </c>
      <c r="N99" s="33">
        <f t="shared" si="26"/>
        <v>1250100</v>
      </c>
      <c r="O99"/>
    </row>
    <row r="100" spans="1:244" s="18" customFormat="1" ht="18.600000000000001" customHeight="1" x14ac:dyDescent="0.25">
      <c r="A100" s="30" t="s">
        <v>108</v>
      </c>
      <c r="B100" s="17">
        <f t="shared" si="19"/>
        <v>15000987</v>
      </c>
      <c r="C100" s="17">
        <v>1250000</v>
      </c>
      <c r="D100" s="17">
        <v>1250000</v>
      </c>
      <c r="E100" s="17">
        <v>1250000</v>
      </c>
      <c r="F100" s="17">
        <v>1250000</v>
      </c>
      <c r="G100" s="17">
        <v>1250000</v>
      </c>
      <c r="H100" s="17">
        <v>1250387</v>
      </c>
      <c r="I100" s="17">
        <v>1250100</v>
      </c>
      <c r="J100" s="17">
        <v>1250100</v>
      </c>
      <c r="K100" s="17">
        <v>1250100</v>
      </c>
      <c r="L100" s="17">
        <v>1250100</v>
      </c>
      <c r="M100" s="17">
        <v>1250100</v>
      </c>
      <c r="N100" s="17">
        <v>1250100</v>
      </c>
      <c r="O100"/>
    </row>
    <row r="101" spans="1:244" s="18" customFormat="1" ht="18.600000000000001" customHeight="1" x14ac:dyDescent="0.25">
      <c r="A101" s="30" t="s">
        <v>109</v>
      </c>
      <c r="B101" s="17">
        <f t="shared" si="19"/>
        <v>0</v>
      </c>
      <c r="C101" s="17">
        <v>0</v>
      </c>
      <c r="D101" s="17">
        <v>0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0</v>
      </c>
      <c r="N101" s="17">
        <v>0</v>
      </c>
      <c r="O101"/>
    </row>
    <row r="102" spans="1:244" s="18" customFormat="1" ht="18.600000000000001" customHeight="1" x14ac:dyDescent="0.25">
      <c r="A102" s="32" t="s">
        <v>110</v>
      </c>
      <c r="B102" s="33">
        <f t="shared" si="19"/>
        <v>0</v>
      </c>
      <c r="C102" s="33">
        <f>SUM(C103:C104)</f>
        <v>0</v>
      </c>
      <c r="D102" s="33">
        <f t="shared" ref="D102:N102" si="27">SUM(D103:D104)</f>
        <v>0</v>
      </c>
      <c r="E102" s="33">
        <f t="shared" si="27"/>
        <v>0</v>
      </c>
      <c r="F102" s="33">
        <f t="shared" si="27"/>
        <v>0</v>
      </c>
      <c r="G102" s="33">
        <f t="shared" si="27"/>
        <v>0</v>
      </c>
      <c r="H102" s="33">
        <f t="shared" si="27"/>
        <v>0</v>
      </c>
      <c r="I102" s="33">
        <f t="shared" si="27"/>
        <v>0</v>
      </c>
      <c r="J102" s="33">
        <f t="shared" si="27"/>
        <v>0</v>
      </c>
      <c r="K102" s="33">
        <f t="shared" si="27"/>
        <v>0</v>
      </c>
      <c r="L102" s="33">
        <f t="shared" si="27"/>
        <v>0</v>
      </c>
      <c r="M102" s="33">
        <f t="shared" si="27"/>
        <v>0</v>
      </c>
      <c r="N102" s="33">
        <f t="shared" si="27"/>
        <v>0</v>
      </c>
      <c r="O102"/>
    </row>
    <row r="103" spans="1:244" s="18" customFormat="1" ht="18.600000000000001" customHeight="1" x14ac:dyDescent="0.25">
      <c r="A103" s="30" t="s">
        <v>111</v>
      </c>
      <c r="B103" s="17">
        <f t="shared" si="19"/>
        <v>0</v>
      </c>
      <c r="C103" s="17">
        <v>0</v>
      </c>
      <c r="D103" s="17">
        <v>0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/>
    </row>
    <row r="104" spans="1:244" s="18" customFormat="1" ht="18.600000000000001" customHeight="1" x14ac:dyDescent="0.25">
      <c r="A104" s="30" t="s">
        <v>112</v>
      </c>
      <c r="B104" s="17">
        <f t="shared" si="19"/>
        <v>0</v>
      </c>
      <c r="C104" s="17">
        <v>0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0</v>
      </c>
      <c r="N104" s="17">
        <v>0</v>
      </c>
      <c r="O104"/>
    </row>
    <row r="105" spans="1:244" ht="31.9" customHeight="1" x14ac:dyDescent="0.25">
      <c r="A105" s="7" t="s">
        <v>113</v>
      </c>
      <c r="B105" s="8">
        <f>(+B7+B17+B50+B65+B82)</f>
        <v>526008191</v>
      </c>
      <c r="C105" s="8">
        <f t="shared" ref="C105:N105" si="28">ROUND(+C7+C17+C65+C82+C50,0)</f>
        <v>71475240</v>
      </c>
      <c r="D105" s="8">
        <f t="shared" si="28"/>
        <v>48255609</v>
      </c>
      <c r="E105" s="8">
        <f t="shared" si="28"/>
        <v>45828411</v>
      </c>
      <c r="F105" s="8">
        <f t="shared" si="28"/>
        <v>43987870</v>
      </c>
      <c r="G105" s="8">
        <f t="shared" si="28"/>
        <v>39669236</v>
      </c>
      <c r="H105" s="8">
        <f t="shared" si="28"/>
        <v>39933085</v>
      </c>
      <c r="I105" s="8">
        <f t="shared" si="28"/>
        <v>38520180</v>
      </c>
      <c r="J105" s="8">
        <f t="shared" si="28"/>
        <v>39910805</v>
      </c>
      <c r="K105" s="8">
        <f t="shared" si="28"/>
        <v>38293530</v>
      </c>
      <c r="L105" s="8">
        <f t="shared" si="28"/>
        <v>40951140</v>
      </c>
      <c r="M105" s="8">
        <f t="shared" si="28"/>
        <v>37962251</v>
      </c>
      <c r="N105" s="8">
        <f t="shared" si="28"/>
        <v>41220834</v>
      </c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  <c r="GZ105" s="2"/>
      <c r="HA105" s="2"/>
      <c r="HB105" s="2"/>
      <c r="HC105" s="2"/>
      <c r="HD105" s="2"/>
      <c r="HE105" s="2"/>
      <c r="HF105" s="2"/>
      <c r="HG105" s="2"/>
      <c r="HH105" s="2"/>
      <c r="HI105" s="2"/>
      <c r="HJ105" s="2"/>
      <c r="HK105" s="2"/>
      <c r="HL105" s="2"/>
      <c r="HM105" s="2"/>
      <c r="HN105" s="2"/>
      <c r="HO105" s="2"/>
      <c r="HP105" s="2"/>
      <c r="HQ105" s="2"/>
      <c r="HR105" s="2"/>
      <c r="HS105" s="2"/>
      <c r="HT105" s="2"/>
      <c r="HU105" s="2"/>
      <c r="HV105" s="2"/>
      <c r="HW105" s="2"/>
      <c r="HX105" s="2"/>
      <c r="HY105" s="2"/>
      <c r="HZ105" s="2"/>
      <c r="IA105" s="2"/>
      <c r="IB105" s="2"/>
      <c r="IC105" s="2"/>
      <c r="ID105" s="2"/>
      <c r="IE105" s="2"/>
      <c r="IF105" s="2"/>
      <c r="IG105" s="2"/>
      <c r="IH105" s="2"/>
      <c r="II105" s="2"/>
      <c r="IJ105" s="2"/>
    </row>
    <row r="106" spans="1:244" x14ac:dyDescent="0.25">
      <c r="B106" s="35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  <c r="GZ106" s="2"/>
      <c r="HA106" s="2"/>
      <c r="HB106" s="2"/>
      <c r="HC106" s="2"/>
      <c r="HD106" s="2"/>
      <c r="HE106" s="2"/>
      <c r="HF106" s="2"/>
      <c r="HG106" s="2"/>
      <c r="HH106" s="2"/>
      <c r="HI106" s="2"/>
      <c r="HJ106" s="2"/>
      <c r="HK106" s="2"/>
      <c r="HL106" s="2"/>
      <c r="HM106" s="2"/>
      <c r="HN106" s="2"/>
      <c r="HO106" s="2"/>
      <c r="HP106" s="2"/>
      <c r="HQ106" s="2"/>
      <c r="HR106" s="2"/>
      <c r="HS106" s="2"/>
      <c r="HT106" s="2"/>
      <c r="HU106" s="2"/>
      <c r="HV106" s="2"/>
      <c r="HW106" s="2"/>
      <c r="HX106" s="2"/>
      <c r="HY106" s="2"/>
      <c r="HZ106" s="2"/>
      <c r="IA106" s="2"/>
      <c r="IB106" s="2"/>
      <c r="IC106" s="2"/>
      <c r="ID106" s="2"/>
      <c r="IE106" s="2"/>
      <c r="IF106" s="2"/>
      <c r="IG106" s="2"/>
      <c r="IH106" s="2"/>
      <c r="II106" s="2"/>
      <c r="IJ106" s="2"/>
    </row>
    <row r="107" spans="1:244" x14ac:dyDescent="0.25">
      <c r="B107" s="37"/>
      <c r="D107" s="37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  <c r="GZ107" s="2"/>
      <c r="HA107" s="2"/>
      <c r="HB107" s="2"/>
      <c r="HC107" s="2"/>
      <c r="HD107" s="2"/>
      <c r="HE107" s="2"/>
      <c r="HF107" s="2"/>
      <c r="HG107" s="2"/>
      <c r="HH107" s="2"/>
      <c r="HI107" s="2"/>
      <c r="HJ107" s="2"/>
      <c r="HK107" s="2"/>
      <c r="HL107" s="2"/>
      <c r="HM107" s="2"/>
      <c r="HN107" s="2"/>
      <c r="HO107" s="2"/>
      <c r="HP107" s="2"/>
      <c r="HQ107" s="2"/>
      <c r="HR107" s="2"/>
      <c r="HS107" s="2"/>
      <c r="HT107" s="2"/>
      <c r="HU107" s="2"/>
      <c r="HV107" s="2"/>
      <c r="HW107" s="2"/>
      <c r="HX107" s="2"/>
      <c r="HY107" s="2"/>
      <c r="HZ107" s="2"/>
      <c r="IA107" s="2"/>
      <c r="IB107" s="2"/>
      <c r="IC107" s="2"/>
      <c r="ID107" s="2"/>
      <c r="IE107" s="2"/>
      <c r="IF107" s="2"/>
      <c r="IG107" s="2"/>
      <c r="IH107" s="2"/>
      <c r="II107" s="2"/>
      <c r="IJ107" s="2"/>
    </row>
    <row r="108" spans="1:244" x14ac:dyDescent="0.25">
      <c r="B108" s="35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  <c r="GZ108" s="2"/>
      <c r="HA108" s="2"/>
      <c r="HB108" s="2"/>
      <c r="HC108" s="2"/>
      <c r="HD108" s="2"/>
      <c r="HE108" s="2"/>
      <c r="HF108" s="2"/>
      <c r="HG108" s="2"/>
      <c r="HH108" s="2"/>
      <c r="HI108" s="2"/>
      <c r="HJ108" s="2"/>
      <c r="HK108" s="2"/>
      <c r="HL108" s="2"/>
      <c r="HM108" s="2"/>
      <c r="HN108" s="2"/>
      <c r="HO108" s="2"/>
      <c r="HP108" s="2"/>
      <c r="HQ108" s="2"/>
      <c r="HR108" s="2"/>
      <c r="HS108" s="2"/>
      <c r="HT108" s="2"/>
      <c r="HU108" s="2"/>
      <c r="HV108" s="2"/>
      <c r="HW108" s="2"/>
      <c r="HX108" s="2"/>
      <c r="HY108" s="2"/>
      <c r="HZ108" s="2"/>
      <c r="IA108" s="2"/>
      <c r="IB108" s="2"/>
      <c r="IC108" s="2"/>
      <c r="ID108" s="2"/>
      <c r="IE108" s="2"/>
      <c r="IF108" s="2"/>
      <c r="IG108" s="2"/>
      <c r="IH108" s="2"/>
      <c r="II108" s="2"/>
      <c r="IJ108" s="2"/>
    </row>
    <row r="109" spans="1:244" s="36" customFormat="1" x14ac:dyDescent="0.25">
      <c r="A109" s="34"/>
      <c r="B109" s="35"/>
      <c r="O109"/>
    </row>
    <row r="110" spans="1:244" x14ac:dyDescent="0.25">
      <c r="B110" s="35"/>
      <c r="F110" s="38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</row>
    <row r="111" spans="1:244" x14ac:dyDescent="0.25">
      <c r="B111" s="35"/>
      <c r="F111" s="38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</row>
    <row r="112" spans="1:244" x14ac:dyDescent="0.25">
      <c r="B112" s="35"/>
      <c r="F112" s="38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</row>
    <row r="113" spans="2:244" x14ac:dyDescent="0.25">
      <c r="B113" s="35"/>
      <c r="F113" s="38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</row>
    <row r="114" spans="2:244" x14ac:dyDescent="0.25">
      <c r="B114" s="35"/>
      <c r="F114" s="38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</row>
    <row r="115" spans="2:244" x14ac:dyDescent="0.25">
      <c r="F115" s="38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2"/>
      <c r="IA115" s="2"/>
      <c r="IB115" s="2"/>
      <c r="IC115" s="2"/>
      <c r="ID115" s="2"/>
      <c r="IE115" s="2"/>
      <c r="IF115" s="2"/>
      <c r="IG115" s="2"/>
      <c r="IH115" s="2"/>
      <c r="II115" s="2"/>
      <c r="IJ115" s="2"/>
    </row>
    <row r="116" spans="2:244" x14ac:dyDescent="0.25">
      <c r="F116" s="38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2"/>
      <c r="IA116" s="2"/>
      <c r="IB116" s="2"/>
      <c r="IC116" s="2"/>
      <c r="ID116" s="2"/>
      <c r="IE116" s="2"/>
      <c r="IF116" s="2"/>
      <c r="IG116" s="2"/>
      <c r="IH116" s="2"/>
      <c r="II116" s="2"/>
      <c r="IJ116" s="2"/>
    </row>
    <row r="117" spans="2:244" x14ac:dyDescent="0.25">
      <c r="F117" s="38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2"/>
      <c r="IA117" s="2"/>
      <c r="IB117" s="2"/>
      <c r="IC117" s="2"/>
      <c r="ID117" s="2"/>
      <c r="IE117" s="2"/>
      <c r="IF117" s="2"/>
      <c r="IG117" s="2"/>
      <c r="IH117" s="2"/>
      <c r="II117" s="2"/>
      <c r="IJ117" s="2"/>
    </row>
    <row r="118" spans="2:244" x14ac:dyDescent="0.25">
      <c r="F118" s="38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2"/>
      <c r="IA118" s="2"/>
      <c r="IB118" s="2"/>
      <c r="IC118" s="2"/>
      <c r="ID118" s="2"/>
      <c r="IE118" s="2"/>
      <c r="IF118" s="2"/>
      <c r="IG118" s="2"/>
      <c r="IH118" s="2"/>
      <c r="II118" s="2"/>
      <c r="IJ118" s="2"/>
    </row>
  </sheetData>
  <autoFilter ref="A4:N108"/>
  <mergeCells count="2">
    <mergeCell ref="A1:N1"/>
    <mergeCell ref="A2:N2"/>
  </mergeCells>
  <printOptions horizontalCentered="1"/>
  <pageMargins left="0.39370078740157483" right="0.39370078740157483" top="0.78740157480314965" bottom="0.39370078740157483" header="0.31496062992125984" footer="0.31496062992125984"/>
  <pageSetup scale="44" fitToHeight="3" orientation="portrait" r:id="rId1"/>
  <headerFooter>
    <oddFooter>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</vt:lpstr>
      <vt:lpstr>'2023'!Área_de_impresión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Tellez</dc:creator>
  <cp:lastModifiedBy>Amalia Tellez</cp:lastModifiedBy>
  <dcterms:created xsi:type="dcterms:W3CDTF">2023-01-28T02:37:33Z</dcterms:created>
  <dcterms:modified xsi:type="dcterms:W3CDTF">2023-01-28T02:38:50Z</dcterms:modified>
</cp:coreProperties>
</file>