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queryTables/queryTable3.xml" ContentType="application/vnd.openxmlformats-officedocument.spreadsheetml.queryTable+xml"/>
  <Override PartName="/xl/drawings/drawing5.xml" ContentType="application/vnd.openxmlformats-officedocument.drawing+xml"/>
  <Override PartName="/xl/queryTables/queryTable4.xml" ContentType="application/vnd.openxmlformats-officedocument.spreadsheetml.queryTable+xml"/>
  <Override PartName="/xl/drawings/drawing6.xml" ContentType="application/vnd.openxmlformats-officedocument.drawing+xml"/>
  <Override PartName="/xl/queryTables/queryTable5.xml" ContentType="application/vnd.openxmlformats-officedocument.spreadsheetml.queryTable+xml"/>
  <Override PartName="/xl/drawings/drawing7.xml" ContentType="application/vnd.openxmlformats-officedocument.drawing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6"/>
  </bookViews>
  <sheets>
    <sheet name="EAEPFF" sheetId="35" r:id="rId1"/>
    <sheet name="EAEPE" sheetId="29" r:id="rId2"/>
    <sheet name="EAEPECOG" sheetId="30" r:id="rId3"/>
    <sheet name="EAEPECA" sheetId="31" r:id="rId4"/>
    <sheet name="EAEPECF" sheetId="32" r:id="rId5"/>
    <sheet name="EAEPECP" sheetId="33" r:id="rId6"/>
    <sheet name="EAEPECE" sheetId="34" r:id="rId7"/>
  </sheets>
  <definedNames>
    <definedName name="_R1_A2M12" localSheetId="1">EAEPE!$A$6:$I$93</definedName>
    <definedName name="_xlnm.Print_Area" localSheetId="1">EAEPE!$A$1:$I$139</definedName>
    <definedName name="_xlnm.Print_Area" localSheetId="3">EAEPECA!$A$1:$H$68</definedName>
    <definedName name="_xlnm.Print_Area" localSheetId="6">EAEPECE!$A$1:$H$42</definedName>
    <definedName name="_xlnm.Print_Area" localSheetId="4">EAEPECF!$A$1:$H$73</definedName>
    <definedName name="_xlnm.Print_Area" localSheetId="2">EAEPECOG!$A$1:$H$137</definedName>
    <definedName name="_xlnm.Print_Area" localSheetId="5">EAEPECP!$A$1:$H$73</definedName>
    <definedName name="_xlnm.Print_Area" localSheetId="0">EAEPFF!$A$1:$J$335</definedName>
    <definedName name="Publi_AM12" localSheetId="3">EAEPECA!$A$7:$H$50</definedName>
    <definedName name="Publi_AM12" localSheetId="6">EAEPECE!#REF!</definedName>
    <definedName name="Publi_BM12" localSheetId="6">EAEPECE!#REF!</definedName>
    <definedName name="Publi_BM12_1" localSheetId="6">EAEPECE!$A$7:$H$25</definedName>
    <definedName name="Publi_CM12" localSheetId="2">EAEPECOG!$A$6:$H$114</definedName>
    <definedName name="Publi_DM12" localSheetId="4">EAEPECF!$A$6:$H$55</definedName>
    <definedName name="Publi_HM12" localSheetId="5">EAEPECP!$A$7:$H$54</definedName>
    <definedName name="_xlnm.Print_Titles" localSheetId="1">EAEPE!$5:$7</definedName>
    <definedName name="_xlnm.Print_Titles" localSheetId="2">EAEPECOG!$5:$10</definedName>
    <definedName name="_xlnm.Print_Titles" localSheetId="0">EAEPFF!$4:$5</definedName>
  </definedNames>
  <calcPr calcId="162913"/>
</workbook>
</file>

<file path=xl/calcChain.xml><?xml version="1.0" encoding="utf-8"?>
<calcChain xmlns="http://schemas.openxmlformats.org/spreadsheetml/2006/main">
  <c r="D38" i="33" l="1"/>
  <c r="E38" i="33"/>
  <c r="F38" i="33"/>
  <c r="G38" i="33"/>
  <c r="H38" i="33"/>
  <c r="C38" i="33"/>
  <c r="D28" i="33"/>
  <c r="E28" i="33"/>
  <c r="F28" i="33"/>
  <c r="G28" i="33"/>
  <c r="H28" i="33"/>
  <c r="C28" i="33"/>
  <c r="D17" i="33"/>
  <c r="E17" i="33"/>
  <c r="F17" i="33"/>
  <c r="G17" i="33"/>
  <c r="G56" i="33" s="1"/>
  <c r="H17" i="33"/>
  <c r="C17" i="33"/>
  <c r="D14" i="33"/>
  <c r="E14" i="33"/>
  <c r="F14" i="33"/>
  <c r="G14" i="33"/>
  <c r="H14" i="33"/>
  <c r="C14" i="33"/>
  <c r="D12" i="33"/>
  <c r="E12" i="33"/>
  <c r="F12" i="33"/>
  <c r="G12" i="33"/>
  <c r="H12" i="33"/>
  <c r="C12" i="33"/>
  <c r="D39" i="33"/>
  <c r="D31" i="33"/>
  <c r="D29" i="33"/>
  <c r="D27" i="33"/>
  <c r="D23" i="33"/>
  <c r="D18" i="33"/>
  <c r="D16" i="33"/>
  <c r="H27" i="33"/>
  <c r="C56" i="33"/>
  <c r="F56" i="33"/>
  <c r="H56" i="33"/>
  <c r="H39" i="33"/>
  <c r="H29" i="33"/>
  <c r="H23" i="33"/>
  <c r="D56" i="33" l="1"/>
  <c r="E56" i="33"/>
  <c r="E309" i="35" l="1"/>
  <c r="C309" i="35"/>
  <c r="E308" i="35"/>
  <c r="C308" i="35"/>
  <c r="E306" i="35"/>
  <c r="C306" i="35"/>
  <c r="E303" i="35"/>
  <c r="C303" i="35"/>
  <c r="E300" i="35"/>
  <c r="C300" i="35"/>
  <c r="C299" i="35" s="1"/>
  <c r="E299" i="35"/>
  <c r="E296" i="35"/>
  <c r="C296" i="35"/>
  <c r="E292" i="35"/>
  <c r="C292" i="35"/>
  <c r="E290" i="35"/>
  <c r="C290" i="35"/>
  <c r="E286" i="35"/>
  <c r="C286" i="35"/>
  <c r="E283" i="35"/>
  <c r="E280" i="35" s="1"/>
  <c r="C283" i="35"/>
  <c r="E281" i="35"/>
  <c r="C281" i="35"/>
  <c r="C280" i="35" s="1"/>
  <c r="E278" i="35"/>
  <c r="C278" i="35"/>
  <c r="E276" i="35"/>
  <c r="C276" i="35"/>
  <c r="E274" i="35"/>
  <c r="E269" i="35" s="1"/>
  <c r="C274" i="35"/>
  <c r="E270" i="35"/>
  <c r="C270" i="35"/>
  <c r="E266" i="35"/>
  <c r="C266" i="35"/>
  <c r="E264" i="35"/>
  <c r="C264" i="35"/>
  <c r="E261" i="35"/>
  <c r="C261" i="35"/>
  <c r="C260" i="35" s="1"/>
  <c r="C257" i="35" s="1"/>
  <c r="E260" i="35"/>
  <c r="E258" i="35"/>
  <c r="C258" i="35"/>
  <c r="E257" i="35"/>
  <c r="E250" i="35"/>
  <c r="C250" i="35"/>
  <c r="C249" i="35" s="1"/>
  <c r="C248" i="35" s="1"/>
  <c r="E249" i="35"/>
  <c r="E248" i="35" s="1"/>
  <c r="E244" i="35"/>
  <c r="C244" i="35"/>
  <c r="E243" i="35"/>
  <c r="C243" i="35"/>
  <c r="C242" i="35" s="1"/>
  <c r="E242" i="35"/>
  <c r="E239" i="35"/>
  <c r="C239" i="35"/>
  <c r="E237" i="35"/>
  <c r="C237" i="35"/>
  <c r="E236" i="35"/>
  <c r="E234" i="35"/>
  <c r="C234" i="35"/>
  <c r="E230" i="35"/>
  <c r="E229" i="35" s="1"/>
  <c r="E228" i="35" s="1"/>
  <c r="C230" i="35"/>
  <c r="E225" i="35"/>
  <c r="C225" i="35"/>
  <c r="E224" i="35"/>
  <c r="C224" i="35"/>
  <c r="E223" i="35"/>
  <c r="C223" i="35"/>
  <c r="E220" i="35"/>
  <c r="C220" i="35"/>
  <c r="C219" i="35" s="1"/>
  <c r="C218" i="35" s="1"/>
  <c r="E219" i="35"/>
  <c r="E218" i="35" s="1"/>
  <c r="E215" i="35"/>
  <c r="C215" i="35"/>
  <c r="E214" i="35"/>
  <c r="C214" i="35"/>
  <c r="E211" i="35"/>
  <c r="C211" i="35"/>
  <c r="E210" i="35"/>
  <c r="E209" i="35" s="1"/>
  <c r="C210" i="35"/>
  <c r="C209" i="35"/>
  <c r="E206" i="35"/>
  <c r="C206" i="35"/>
  <c r="E204" i="35"/>
  <c r="C204" i="35"/>
  <c r="E202" i="35"/>
  <c r="C202" i="35"/>
  <c r="C201" i="35" s="1"/>
  <c r="C189" i="35" s="1"/>
  <c r="E201" i="35"/>
  <c r="E199" i="35"/>
  <c r="C199" i="35"/>
  <c r="E195" i="35"/>
  <c r="E193" i="35" s="1"/>
  <c r="E190" i="35" s="1"/>
  <c r="E189" i="35" s="1"/>
  <c r="C195" i="35"/>
  <c r="C193" i="35"/>
  <c r="E191" i="35"/>
  <c r="C191" i="35"/>
  <c r="C190" i="35"/>
  <c r="E186" i="35"/>
  <c r="C186" i="35"/>
  <c r="E185" i="35"/>
  <c r="C185" i="35"/>
  <c r="E183" i="35"/>
  <c r="C183" i="35"/>
  <c r="E181" i="35"/>
  <c r="E174" i="35" s="1"/>
  <c r="C181" i="35"/>
  <c r="E179" i="35"/>
  <c r="C179" i="35"/>
  <c r="E177" i="35"/>
  <c r="C177" i="35"/>
  <c r="E175" i="35"/>
  <c r="C175" i="35"/>
  <c r="C174" i="35"/>
  <c r="E172" i="35"/>
  <c r="C172" i="35"/>
  <c r="E170" i="35"/>
  <c r="C170" i="35"/>
  <c r="E166" i="35"/>
  <c r="C166" i="35"/>
  <c r="C165" i="35" s="1"/>
  <c r="C164" i="35" s="1"/>
  <c r="E165" i="35"/>
  <c r="E161" i="35"/>
  <c r="C161" i="35"/>
  <c r="C160" i="35" s="1"/>
  <c r="E160" i="35"/>
  <c r="E158" i="35"/>
  <c r="C158" i="35"/>
  <c r="E157" i="35"/>
  <c r="C157" i="35"/>
  <c r="E155" i="35"/>
  <c r="C155" i="35"/>
  <c r="E151" i="35"/>
  <c r="E149" i="35" s="1"/>
  <c r="C151" i="35"/>
  <c r="C149" i="35"/>
  <c r="E147" i="35"/>
  <c r="C147" i="35"/>
  <c r="E144" i="35"/>
  <c r="C144" i="35"/>
  <c r="C143" i="35"/>
  <c r="E139" i="35"/>
  <c r="C139" i="35"/>
  <c r="E138" i="35"/>
  <c r="C138" i="35"/>
  <c r="E136" i="35"/>
  <c r="C136" i="35"/>
  <c r="E134" i="35"/>
  <c r="C134" i="35"/>
  <c r="E132" i="35"/>
  <c r="C132" i="35"/>
  <c r="C131" i="35"/>
  <c r="E129" i="35"/>
  <c r="C129" i="35"/>
  <c r="E125" i="35"/>
  <c r="E123" i="35" s="1"/>
  <c r="C125" i="35"/>
  <c r="C123" i="35"/>
  <c r="E121" i="35"/>
  <c r="C121" i="35"/>
  <c r="E119" i="35"/>
  <c r="C119" i="35"/>
  <c r="C118" i="35"/>
  <c r="C117" i="35"/>
  <c r="E114" i="35"/>
  <c r="C114" i="35"/>
  <c r="E113" i="35"/>
  <c r="C113" i="35"/>
  <c r="E107" i="35"/>
  <c r="C107" i="35"/>
  <c r="E106" i="35"/>
  <c r="C106" i="35"/>
  <c r="E104" i="35"/>
  <c r="C104" i="35"/>
  <c r="E101" i="35"/>
  <c r="C101" i="35"/>
  <c r="C91" i="35" s="1"/>
  <c r="E99" i="35"/>
  <c r="C99" i="35"/>
  <c r="E97" i="35"/>
  <c r="C97" i="35"/>
  <c r="E95" i="35"/>
  <c r="E91" i="35" s="1"/>
  <c r="C95" i="35"/>
  <c r="E92" i="35"/>
  <c r="C92" i="35"/>
  <c r="E89" i="35"/>
  <c r="C89" i="35"/>
  <c r="E86" i="35"/>
  <c r="C86" i="35"/>
  <c r="E84" i="35"/>
  <c r="C84" i="35"/>
  <c r="E82" i="35"/>
  <c r="C82" i="35"/>
  <c r="C81" i="35"/>
  <c r="E75" i="35"/>
  <c r="C75" i="35"/>
  <c r="E72" i="35"/>
  <c r="C72" i="35"/>
  <c r="E70" i="35"/>
  <c r="C70" i="35"/>
  <c r="E68" i="35"/>
  <c r="C68" i="35"/>
  <c r="E63" i="35"/>
  <c r="C63" i="35"/>
  <c r="E60" i="35"/>
  <c r="C60" i="35"/>
  <c r="E54" i="35"/>
  <c r="C54" i="35"/>
  <c r="E48" i="35"/>
  <c r="C48" i="35"/>
  <c r="E44" i="35"/>
  <c r="C44" i="35"/>
  <c r="C43" i="35" s="1"/>
  <c r="E41" i="35"/>
  <c r="C41" i="35"/>
  <c r="E37" i="35"/>
  <c r="C37" i="35"/>
  <c r="E35" i="35"/>
  <c r="E21" i="35" s="1"/>
  <c r="C35" i="35"/>
  <c r="E33" i="35"/>
  <c r="C33" i="35"/>
  <c r="E29" i="35"/>
  <c r="C29" i="35"/>
  <c r="C21" i="35" s="1"/>
  <c r="E27" i="35"/>
  <c r="C27" i="35"/>
  <c r="E22" i="35"/>
  <c r="C22" i="35"/>
  <c r="E18" i="35"/>
  <c r="C18" i="35"/>
  <c r="E14" i="35"/>
  <c r="C14" i="35"/>
  <c r="C12" i="35" s="1"/>
  <c r="E12" i="35"/>
  <c r="E10" i="35"/>
  <c r="C10" i="35"/>
  <c r="E8" i="35"/>
  <c r="C8" i="35"/>
  <c r="C7" i="35" l="1"/>
  <c r="C6" i="35" s="1"/>
  <c r="E143" i="35"/>
  <c r="E142" i="35" s="1"/>
  <c r="C142" i="35"/>
  <c r="E81" i="35"/>
  <c r="E118" i="35"/>
  <c r="E131" i="35"/>
  <c r="E164" i="35"/>
  <c r="E256" i="35"/>
  <c r="C229" i="35"/>
  <c r="C236" i="35"/>
  <c r="C228" i="35" s="1"/>
  <c r="C269" i="35"/>
  <c r="C256" i="35"/>
  <c r="E7" i="35"/>
  <c r="E43" i="35"/>
  <c r="E6" i="35" s="1"/>
  <c r="C313" i="35" l="1"/>
  <c r="E117" i="35"/>
  <c r="E313" i="35" s="1"/>
</calcChain>
</file>

<file path=xl/connections.xml><?xml version="1.0" encoding="utf-8"?>
<connections xmlns="http://schemas.openxmlformats.org/spreadsheetml/2006/main">
  <connection id="1" name="Publi-AM12" type="6" refreshedVersion="4" background="1" saveData="1">
    <textPr sourceFile="C:\Users\L.C. Mercedes\13-51\Repo\2020\Publi-AM12.TXT" delimited="0">
      <textFields count="8">
        <textField/>
        <textField position="28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2" name="Publi-BM121" type="6" refreshedVersion="4" background="1" saveData="1">
    <textPr sourceFile="C:\Users\L.C. Mercedes\13-51\Repo\2020\Publi-BM12.TXT" delimited="0">
      <textFields count="8">
        <textField/>
        <textField position="14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3" name="Publi-CM12" type="6" refreshedVersion="4" background="1" saveData="1">
    <textPr sourceFile="C:\Users\L.C. Mercedes\13-51\Repo\2020\Publi-CM12.TXT" delimited="0">
      <textFields count="8">
        <textField/>
        <textField position="19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4" name="Publi-DM12" type="6" refreshedVersion="4" background="1" saveData="1">
    <textPr sourceFile="C:\Users\L.C. Mercedes\13-51\Repo\2020\Publi-DM12.TXT" delimited="0">
      <textFields count="8">
        <textField/>
        <textField position="15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5" name="Publi-HM12" type="6" refreshedVersion="4" background="1" saveData="1">
    <textPr sourceFile="C:\Users\L.C. Mercedes\13-51\Repo\2020\Publi-HM12.TXT" delimited="0">
      <textFields count="8">
        <textField/>
        <textField position="11"/>
        <textField position="68"/>
        <textField position="86"/>
        <textField position="104"/>
        <textField position="122"/>
        <textField position="140"/>
        <textField position="158"/>
      </textFields>
    </textPr>
  </connection>
  <connection id="6" name="R1-A2M12" type="6" refreshedVersion="4" background="1" saveData="1">
    <textPr sourceFile="C:\Users\L.C. Mercedes\13-51\Repo\2020\R1-A2M12.TXT" delimited="0">
      <textFields count="9">
        <textField/>
        <textField position="18"/>
        <textField position="58"/>
        <textField position="77"/>
        <textField position="96"/>
        <textField position="115"/>
        <textField position="134"/>
        <textField position="153"/>
        <textField position="172"/>
      </textFields>
    </textPr>
  </connection>
</connections>
</file>

<file path=xl/sharedStrings.xml><?xml version="1.0" encoding="utf-8"?>
<sst xmlns="http://schemas.openxmlformats.org/spreadsheetml/2006/main" count="1144" uniqueCount="559">
  <si>
    <t>Concepto</t>
  </si>
  <si>
    <t>SERVICIOS PERSONALES</t>
  </si>
  <si>
    <t>REMUNERACIONES ADICIONALES Y ESPECIALES</t>
  </si>
  <si>
    <t>OTRAS PRESTACIONES SOCIALES Y ECONÓMICAS</t>
  </si>
  <si>
    <t>MATERIALES Y SUMINISTROS</t>
  </si>
  <si>
    <t>ALIMENTOS Y UTENSILIOS</t>
  </si>
  <si>
    <t>COMBUSTIBLES, LUBRICANTES Y ADITIVOS</t>
  </si>
  <si>
    <t>MATERIALES Y SUMINISTROS PARA SEGURIDAD</t>
  </si>
  <si>
    <t>SERVICIOS GENERALES</t>
  </si>
  <si>
    <t>SERVICIOS BÁSICOS</t>
  </si>
  <si>
    <t>SERVICIOS DE ARRENDAMIENTO</t>
  </si>
  <si>
    <t>SERVICIOS DE TRASLADO Y VIÁTICOS</t>
  </si>
  <si>
    <t>SERVICIOS OFICIALES</t>
  </si>
  <si>
    <t>OTROS SERVICIOS GENERALES</t>
  </si>
  <si>
    <t>SUBSIDIOS Y SUBVENCIONES</t>
  </si>
  <si>
    <t>AYUDAS SOCIALES</t>
  </si>
  <si>
    <t>BIENES MUEBLES, INMUEBLES E INTANGIBLES</t>
  </si>
  <si>
    <t>MOBILIARIO Y EQUIPO DE ADMINISTRACIÓN</t>
  </si>
  <si>
    <t>MAQUINARIA, OTROS EQUIPOS Y HERRAMIENTAS</t>
  </si>
  <si>
    <t>ACTIVOS INTANGIBLES</t>
  </si>
  <si>
    <t>INVERSIÓN PÚBLICA</t>
  </si>
  <si>
    <t>REMUNERACIONES AL PERSONAL DE CARÁCTER PERMANENTE</t>
  </si>
  <si>
    <t>REMUNERACIONES AL PERSONAL DE CARÁCTER TRANSITORIO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</si>
  <si>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</si>
  <si>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</si>
  <si>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</si>
  <si>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</si>
  <si>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</si>
  <si>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</si>
  <si>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</si>
  <si>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</si>
  <si>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TRANSFERENCIAS, ASIGNACIONES, SUBSIDIOS Y OTRAS AYUDAS</t>
  </si>
  <si>
    <t>TRANSFERENCIAS INTERNAS Y ASIGNACIONES AL SECTOR PÚBLICO</t>
  </si>
  <si>
    <t>MOBILIARIO Y EQUIPO EDUCACIONAL Y RECREATIVO</t>
  </si>
  <si>
    <t>OBRA PÚBLICA EN BIENES DE DOMINIO PÚBLICO</t>
  </si>
  <si>
    <t xml:space="preserve">INSENTIVO A LA VENTA DE DIESEL Y GASOLINA (IPES GASOLINAS) </t>
  </si>
  <si>
    <t xml:space="preserve">IMPUESTO SOBRE AUTOMOVILES NUEVOS (ISAN) </t>
  </si>
  <si>
    <t xml:space="preserve">TOTAL </t>
  </si>
  <si>
    <t>MATERIALES DE ADMINISTRACIÓN, EMISIÓN DE DOCUMENTOS Y ARTÍCULOS OFICIALES</t>
  </si>
  <si>
    <t>FONDO DE APORTACIONES PARA LA INFRAESTRUCTURA SOCIAL Y MUNICIPAL (FAISM)</t>
  </si>
  <si>
    <t>1.1.1</t>
  </si>
  <si>
    <t>DIETAS</t>
  </si>
  <si>
    <t>1.1.3</t>
  </si>
  <si>
    <t>SUELDOS BASE AL PERSONAL PERMANENTE</t>
  </si>
  <si>
    <t>1.2.2</t>
  </si>
  <si>
    <t>SUELDOS BASE AL PERSONAL EVENTUAL</t>
  </si>
  <si>
    <t>1.3.2</t>
  </si>
  <si>
    <t>PRIMAS DE VACACIONES, DOMINICAL Y GRATIFICACIÓN DE FIN DE AÑO</t>
  </si>
  <si>
    <t>PRIMA VACACIONAL</t>
  </si>
  <si>
    <t>GRATIFICACION DE FIN DE AÑO</t>
  </si>
  <si>
    <t>1.3.2.1</t>
  </si>
  <si>
    <t>1.3.2.2</t>
  </si>
  <si>
    <t>1.3.3</t>
  </si>
  <si>
    <t>HORAS EXTRAORDINARIAS</t>
  </si>
  <si>
    <t>1.5.2</t>
  </si>
  <si>
    <t>INDEMNIZACIONES</t>
  </si>
  <si>
    <t>2.1.1</t>
  </si>
  <si>
    <t>2.1.2</t>
  </si>
  <si>
    <t>2.1.4</t>
  </si>
  <si>
    <t>2.1.6</t>
  </si>
  <si>
    <t>MATERIALES, ÚTILES Y EQUIPOS MENORES DE OFICINA</t>
  </si>
  <si>
    <t>MATERIALES Y ÚTILES DE IMPRESIÓN Y REPRODUCCIÓN</t>
  </si>
  <si>
    <t>MATERIALES, ÚTILES Y EQUIPOS MENORES DE TECNOLOGÍAS DE LA INFORMACIÓN Y COMUNICACIONES</t>
  </si>
  <si>
    <t>MATERIAL DE LIMPIEZA</t>
  </si>
  <si>
    <t>2.2.1</t>
  </si>
  <si>
    <t>PRODUCTOS ALIMENTICIOS PARA PERSONAS</t>
  </si>
  <si>
    <t>2.4.6</t>
  </si>
  <si>
    <t>2.4.9</t>
  </si>
  <si>
    <t>MATERIAL ELÉCTRICO Y ELECTRÓNICO</t>
  </si>
  <si>
    <t>OTROS MATERIALES Y ARTÍCULOS DE CONSTRUCCIÓN Y REPARACIÓN</t>
  </si>
  <si>
    <t>2.5.3</t>
  </si>
  <si>
    <t>MEDICINAS Y PRODUCTOS FARMACÉUTICOS</t>
  </si>
  <si>
    <t>2.6.1</t>
  </si>
  <si>
    <t>2.7.1</t>
  </si>
  <si>
    <t>2.7.2</t>
  </si>
  <si>
    <t>2.7.3</t>
  </si>
  <si>
    <t>VESTUARIO Y UNIFORMES</t>
  </si>
  <si>
    <t>ARTÍCULOS DEPORTIVOS</t>
  </si>
  <si>
    <t>2.8.2</t>
  </si>
  <si>
    <t>MATERIALES DE SEGURIDAD PÚBLICA</t>
  </si>
  <si>
    <t>2.9.1</t>
  </si>
  <si>
    <t>HERRAMIENTAS MENORES</t>
  </si>
  <si>
    <t>3.1.1</t>
  </si>
  <si>
    <t>3.1.4</t>
  </si>
  <si>
    <t>ENERGÍA ELÉCTRICA</t>
  </si>
  <si>
    <t>TELEFONÍA TRADICIONAL</t>
  </si>
  <si>
    <t>3.2.2</t>
  </si>
  <si>
    <t>3.2.3</t>
  </si>
  <si>
    <t>3.2.6</t>
  </si>
  <si>
    <t>3.2.9</t>
  </si>
  <si>
    <t>ARRENDAMIENTO DE EDIFICIOS</t>
  </si>
  <si>
    <t>ARRENDAMIENTO DE MOBILIARIO Y EQUIPO DE ADMINISTRACIÓN, EDUCACIONAL Y RECREATIVO</t>
  </si>
  <si>
    <t>ARRENDAMIENTO DE MAQUINARIA, OTROS EQUIPOS Y HERRAMIENTAS</t>
  </si>
  <si>
    <t>OTROS ARRENDAMIENTOS</t>
  </si>
  <si>
    <t>3.3.1</t>
  </si>
  <si>
    <t>3.3.2</t>
  </si>
  <si>
    <t>3.3.3</t>
  </si>
  <si>
    <t>3.3.4</t>
  </si>
  <si>
    <t>3.3.6</t>
  </si>
  <si>
    <t>3.3.9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</si>
  <si>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</si>
  <si>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</si>
  <si>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</si>
  <si>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</si>
  <si>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APOYO ADMINISTRATIVO, TRADUCCIÓN, FOTOCOPIADO E IMPRESIÓN</t>
  </si>
  <si>
    <t>SERVICIOS PROFESIONALES, CIENTÍFICOS Y TÉCNICOS INTEGRALES</t>
  </si>
  <si>
    <t>3.4.1</t>
  </si>
  <si>
    <t>SERVICIOS FINANCIEROS Y BANCARIOS</t>
  </si>
  <si>
    <t>3.5.1</t>
  </si>
  <si>
    <t>3.5.5</t>
  </si>
  <si>
    <t>3.5.7</t>
  </si>
  <si>
    <t>3.5.8</t>
  </si>
  <si>
    <t>3.5.9</t>
  </si>
  <si>
    <t>CONSERVACIÓN Y MANTENIMIENTO MENOR DE INMUEBLES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</si>
  <si>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</si>
  <si>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</si>
  <si>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</si>
  <si>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</si>
  <si>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3.6.1</t>
  </si>
  <si>
    <t>DIFUSIÓN POR RADIO, TELEVISIÓN Y OTROS MEDIOS DE MENSAJES SOBRE PROGRAM. Y ACTIVID. GUBERNAMENTALES</t>
  </si>
  <si>
    <t>3.7.5</t>
  </si>
  <si>
    <t>3.8.1</t>
  </si>
  <si>
    <t>3.8.2</t>
  </si>
  <si>
    <t>GASTOS DE CEREMONIAL</t>
  </si>
  <si>
    <t>GASTOS DE ORDEN SOCIAL Y CULTURAL</t>
  </si>
  <si>
    <t>3.9.2</t>
  </si>
  <si>
    <t>3.9.5</t>
  </si>
  <si>
    <t>3.9.6</t>
  </si>
  <si>
    <t>3.9.8</t>
  </si>
  <si>
    <t>3.9.9</t>
  </si>
  <si>
    <t>IMPUESTOS Y DERECHOS</t>
  </si>
  <si>
    <t>PENAS, MULTAS, ACCESORIOS Y ACTUALIZACIONES</t>
  </si>
  <si>
    <t>OTROS GASTOS POR RESPONSABILIDADES</t>
  </si>
  <si>
    <t>IMPUESTO SOBRE NÓMINAS Y OTROS QUE SE DERIVEN DE UNA RELACIÓN LABORAL</t>
  </si>
  <si>
    <t>4.1.5</t>
  </si>
  <si>
    <t>TRANSFERENCIAS INTERNAS OTORGADAS A ENTIDADES PARAESTATALES NO EMPRESARIALES Y NO FINANCIERAS</t>
  </si>
  <si>
    <t>4.3</t>
  </si>
  <si>
    <t>4.4.1</t>
  </si>
  <si>
    <t>4.4.3</t>
  </si>
  <si>
    <t>4.4.5</t>
  </si>
  <si>
    <t>AYUDAS SOCIALES A PERSONAS</t>
  </si>
  <si>
    <t>AYUDAS SOCIALES A INSTITUCIONES DE ENSEÑANZA</t>
  </si>
  <si>
    <t>AYUDAS SOCIALES A INSTITUCIONES SIN FINES DE LUCRO</t>
  </si>
  <si>
    <t>5.1.1</t>
  </si>
  <si>
    <t>5.1.5</t>
  </si>
  <si>
    <t>MUEBLES DE OFICINA Y ESTANTERÍA</t>
  </si>
  <si>
    <t>EQUIPO DE CÓMPUTO Y DE TECNOLOGÍAS DE LA INFORMACIÓN</t>
  </si>
  <si>
    <t>5.2.3</t>
  </si>
  <si>
    <t>5.2.9</t>
  </si>
  <si>
    <t>CÁMARAS FOTOGRÁFICAS Y DE VIDEO</t>
  </si>
  <si>
    <t>OTRO MOBILIARIO Y EQUIPO EDUCACIONAL Y RECREATIVO</t>
  </si>
  <si>
    <t>5.4.1</t>
  </si>
  <si>
    <t>VEHÍCULOS Y EQUIPO TERRESTRE</t>
  </si>
  <si>
    <t>5.6.7</t>
  </si>
  <si>
    <t>5.6.9</t>
  </si>
  <si>
    <t>HERRAMIENTAS Y MÁQUINAS-HERRAMIENTA</t>
  </si>
  <si>
    <t>OTROS EQUIPOS</t>
  </si>
  <si>
    <t>5.9.1</t>
  </si>
  <si>
    <t>SOFTWARE</t>
  </si>
  <si>
    <t>6.1.2</t>
  </si>
  <si>
    <t>6.1.3</t>
  </si>
  <si>
    <t>6.1.4</t>
  </si>
  <si>
    <t>6.1.5</t>
  </si>
  <si>
    <t>6.1.9</t>
  </si>
  <si>
    <t>EDIFICACIÓN NO HABITACIONAL</t>
  </si>
  <si>
    <t>DIVISIÓN DE TERRENOS Y CONSTRUCCIÓN DE OBRAS DE URBANIZACIÓN</t>
  </si>
  <si>
    <t>CONSTRUCCIÓN DE VÍAS DE COMUNICACIÓN</t>
  </si>
  <si>
    <t>CONSTRUCCIÓN DE OBRAS PARA EL ABASTECIMIENTO DE AGUA, PETRÓLEO, GAS, ELECTRICIDAD Y TELECOMUNICACION</t>
  </si>
  <si>
    <t xml:space="preserve"> EDIFICACIÓN NO HABITACIONAL </t>
  </si>
  <si>
    <t xml:space="preserve"> TRABAJOS DE ACABADOS EN EDIFICACIONES Y OTROS TRABAJOS ESPECIALIZADOS </t>
  </si>
  <si>
    <t xml:space="preserve"> HORAS EXTRAORDINARIAS</t>
  </si>
  <si>
    <t xml:space="preserve"> AYUDAS SOCIALES A PERSONAS  </t>
  </si>
  <si>
    <t xml:space="preserve">GRATIFICACION DE FIN DE AÑO </t>
  </si>
  <si>
    <t xml:space="preserve">SERVICIOS DE CAPACITACION </t>
  </si>
  <si>
    <t>CONST. DE OBRAS PARA EL ABASTECIMIENTO DE AGUA, ELECTRICIDAD Y TELECOMUNICACIONES EN PROCESO</t>
  </si>
  <si>
    <t>CONSTRUCCIÓN DE VÍAS DE COMUNICACIÓN EN PROCESO</t>
  </si>
  <si>
    <t xml:space="preserve">PRENDAS DE SEGURIDAD Y PROTECCION PERSONAL </t>
  </si>
  <si>
    <t>3.1.8</t>
  </si>
  <si>
    <t>SERVICIOS POSTALES Y TELEGRÁFICOS</t>
  </si>
  <si>
    <t>3.4.4</t>
  </si>
  <si>
    <t>SEGUROS DE RESPONSABILIDAD PATRIMONIAL Y FIANZAS</t>
  </si>
  <si>
    <t xml:space="preserve">VIATICOS EN EL PAIS </t>
  </si>
  <si>
    <t>2.7</t>
  </si>
  <si>
    <t>3.6</t>
  </si>
  <si>
    <t>5.2</t>
  </si>
  <si>
    <t>3.4</t>
  </si>
  <si>
    <t>3.8</t>
  </si>
  <si>
    <t>MUNICIPIO DE MINERAL DE LA REFORMA, HGO.</t>
  </si>
  <si>
    <t>5.4</t>
  </si>
  <si>
    <t>3.2.5</t>
  </si>
  <si>
    <t>ARRENDAMIENTO DE EQUIPO DE TRANSPORTE</t>
  </si>
  <si>
    <t>5.3</t>
  </si>
  <si>
    <t>5.3.1</t>
  </si>
  <si>
    <t xml:space="preserve">EQUIPO MÉDICO Y DE LABORATORIO </t>
  </si>
  <si>
    <t xml:space="preserve">MATERIALES UTILES EQUIPOS MENORES DE TECNOLOGIAS DE LA INFORMACION Y COMUNICACIONES </t>
  </si>
  <si>
    <t xml:space="preserve">EQUIPOS MENORES DE TECNOLOGIAS DE LA INFORMACION Y COMUNICACIONES </t>
  </si>
  <si>
    <t>4.3.1</t>
  </si>
  <si>
    <t xml:space="preserve">SUBSIDIOS A LA PRODUCCION </t>
  </si>
  <si>
    <t>EQUIPO E INSTRUMENTAL MÉDICO Y DE LABORATORIO</t>
  </si>
  <si>
    <t>1.4</t>
  </si>
  <si>
    <t>1.4.1</t>
  </si>
  <si>
    <t xml:space="preserve">APORTACIONES DE SEGURIDAD SOCIAL </t>
  </si>
  <si>
    <t xml:space="preserve">SEGURIDAD SOCIAL </t>
  </si>
  <si>
    <t>9.9</t>
  </si>
  <si>
    <t>9.9.1</t>
  </si>
  <si>
    <t>ADEUDOS DE EJERCICIOS FISCALES ANTERIORES (ADEFAS)</t>
  </si>
  <si>
    <t>ADEUDOS DE EJERCICIOS FISCALES ANTERIORES</t>
  </si>
  <si>
    <t xml:space="preserve">IMPUESTO ESPECIAL SOBRE PRODUCCION Y SERVICIOS (IEPS) </t>
  </si>
  <si>
    <t xml:space="preserve">TRABAJOS DE ACABADOS EN EDIFICACIONES Y OTROS TRABAJOS ESPECIALIZADOS </t>
  </si>
  <si>
    <t>ESTADO ANALITICO DEL EJERCICIO DEL PRESUPUESTO POR FUENTE DE FINANCIAMIENTO</t>
  </si>
  <si>
    <t>Subejercicio</t>
  </si>
  <si>
    <t>Comprometido</t>
  </si>
  <si>
    <t>PENSIONES Y JUBILACIONES</t>
  </si>
  <si>
    <t>DEUDA PÚBLICA</t>
  </si>
  <si>
    <t>1.5.4</t>
  </si>
  <si>
    <t>PRESTACIONES CONTRACTUALES</t>
  </si>
  <si>
    <t xml:space="preserve">RECURSOS PROPIOS (REPO) </t>
  </si>
  <si>
    <t>1.3.1</t>
  </si>
  <si>
    <t>PRIMAS POR AÑOS DE SERVICIOS EFECTIVOS  PRESTADOS</t>
  </si>
  <si>
    <t>4.5</t>
  </si>
  <si>
    <t>4.5.2</t>
  </si>
  <si>
    <t>PENSIONES</t>
  </si>
  <si>
    <t xml:space="preserve">FONDO GENERAL DE PARTICIPACIONES (FGP) </t>
  </si>
  <si>
    <t>PRIMAS POR AÑOS DE SERVICIOS EFECTIVOS PRESTADOS</t>
  </si>
  <si>
    <t xml:space="preserve">FONDO DE FOMENTO MUNICIPAL (FFM) </t>
  </si>
  <si>
    <t xml:space="preserve">FONDO DE FISCALIZACION Y RECAUDACION (FOFIS) </t>
  </si>
  <si>
    <t xml:space="preserve">PARTICIPACIÓN POR LA RECAUDACIÓN OBTENIDA DE IMPUESTO SOBRE LA RENTA ENTERADO A LA FEDERACIÓN (ISR) </t>
  </si>
  <si>
    <t xml:space="preserve">COMPENSACION AL IMPUESTO SOBRE AUTOMOVILES NUEVOS (CISAN) </t>
  </si>
  <si>
    <t xml:space="preserve">FONDO DE APORTACIONES PARA EL FORTALECIMIENTO MUNICIPAL (FORTAMUN) </t>
  </si>
  <si>
    <t xml:space="preserve">Presupuesto Aprobado </t>
  </si>
  <si>
    <t xml:space="preserve">Devengado </t>
  </si>
  <si>
    <t xml:space="preserve">Ejercido </t>
  </si>
  <si>
    <t xml:space="preserve">Pagado </t>
  </si>
  <si>
    <t>Capitulo y/o COG</t>
  </si>
  <si>
    <t>Ampliaciones / Reducciones</t>
  </si>
  <si>
    <t>ESTADO ANALITICO DEL EJERCICIO DEL PRESUPUESTO DE EGRESOS</t>
  </si>
  <si>
    <t>Número</t>
  </si>
  <si>
    <t>Nombre</t>
  </si>
  <si>
    <t>Aprobado</t>
  </si>
  <si>
    <t>Modificado</t>
  </si>
  <si>
    <t>Devengado</t>
  </si>
  <si>
    <t>Ejercido</t>
  </si>
  <si>
    <t>Pagado</t>
  </si>
  <si>
    <t>Precompromisos</t>
  </si>
  <si>
    <t>-----------------</t>
  </si>
  <si>
    <t>----------------------------------------</t>
  </si>
  <si>
    <t>------------------</t>
  </si>
  <si>
    <t>PRIMAS POR AÑOS DE SERVICIOS EFECTIVOS</t>
  </si>
  <si>
    <t>PRESTADOS</t>
  </si>
  <si>
    <t>APORTACIONES DE SEGURIDAD SOCIAL</t>
  </si>
  <si>
    <t>MATERIALES, ÚTILES Y EQUIPOS MENORES DE</t>
  </si>
  <si>
    <t>OFICINA</t>
  </si>
  <si>
    <t>MATERIALES Y ÚTILES DE IMPRESIÓN Y</t>
  </si>
  <si>
    <t>REPRODUCCIÓN</t>
  </si>
  <si>
    <t>MATERIALES,</t>
  </si>
  <si>
    <t> ÚTILES Y EQUIPOS MENORES DE TECNOLOGÍAS</t>
  </si>
  <si>
    <t> DE LA INFORMACIÓN Y COMUNICACIONES</t>
  </si>
  <si>
    <t>OTROS MATERIALES Y ARTÍCULOS DE</t>
  </si>
  <si>
    <t>CONSTRUCCIÓN Y REPARACIÓN</t>
  </si>
  <si>
    <t>PRENDAS DE SEGURIDAD Y PROTECCIÓN</t>
  </si>
  <si>
    <t>PERSONAL</t>
  </si>
  <si>
    <t>ARRENDAMIENTO DE MOBILIARIO Y EQUIPO DE</t>
  </si>
  <si>
    <t>ADMINISTRACIÓN, EDUCACIONAL Y RECREATIVO</t>
  </si>
  <si>
    <t>ARRENDAMIENTO DE MAQUINARIA, OTROS</t>
  </si>
  <si>
    <t>EQUIPOS Y HERRAMIENTAS</t>
  </si>
  <si>
    <t>SERVICIOS LEGALES, DE CONTABILIDAD,</t>
  </si>
  <si>
    <t>AUDITORÍA Y RELACIONADOS</t>
  </si>
  <si>
    <t>SERVICIOS DE DISEÑO, ARQUITECTURA,</t>
  </si>
  <si>
    <t>INGENIERÍA Y ACTIVIDADES RELACIONADAS</t>
  </si>
  <si>
    <t>SERVICIOS DE CONSULTORÍA ADMINISTRATIVA,</t>
  </si>
  <si>
    <t>PROCESOS, TÉCNICA Y EN TECNOLOGÍAS DE</t>
  </si>
  <si>
    <t>LA INFORMACIÓN</t>
  </si>
  <si>
    <t>SERVICIOS DE APOYO ADMINISTRATIVO,</t>
  </si>
  <si>
    <t>TRADUCCIÓN, FOTOCOPIADO E IMPRESIÓN</t>
  </si>
  <si>
    <t>SERVICIOS PROFESIONALES, CIENTÍFICOS Y</t>
  </si>
  <si>
    <t>TÉCNICOS INTEGRALES</t>
  </si>
  <si>
    <t>SEGUROS DE RESPONSABILIDAD PATRIMONIAL</t>
  </si>
  <si>
    <t>Y FIANZAS</t>
  </si>
  <si>
    <t>CONSERVACIÓN Y MANTENIMIENTO MENOR DE</t>
  </si>
  <si>
    <t>INMUEBLES</t>
  </si>
  <si>
    <t>REPARACIÓN Y MANTENIMIENTO DE EQUIPO DE</t>
  </si>
  <si>
    <t>TRANSPORTE</t>
  </si>
  <si>
    <t>INSTALACIÓN, REPARACIÓN Y MANTENIMIENTO</t>
  </si>
  <si>
    <t>DE MAQUINARIA, OTROS EQUIPOS Y</t>
  </si>
  <si>
    <t>HERRAMIENTA</t>
  </si>
  <si>
    <t>SERVICIOS DE LIMPIEZA Y MANEJO DE</t>
  </si>
  <si>
    <t>DESECHOS</t>
  </si>
  <si>
    <t>DIFUSIÓN POR RADIO,</t>
  </si>
  <si>
    <t> TELEVISIÓN Y OTROS MEDIOS DE MENSAJES S</t>
  </si>
  <si>
    <t>OBRE PROGRAM. Y ACTIVID. GUBERNAMENTALES</t>
  </si>
  <si>
    <t>VIÁTICOS EN EL PAÍS</t>
  </si>
  <si>
    <t>PENAS, MULTAS, ACCESORIOS Y</t>
  </si>
  <si>
    <t>ACTUALIZACIONES</t>
  </si>
  <si>
    <t>IMPUESTO SOBRE NÓMINAS Y OTROS QUE SE</t>
  </si>
  <si>
    <t>DERIVEN DE UNA RELACIÓN LABORAL</t>
  </si>
  <si>
    <t>TRANSFERENCIAS INTERNAS OTORGADAS A</t>
  </si>
  <si>
    <t>ENTIDADES PARAESTATALES NO</t>
  </si>
  <si>
    <t>EMPRESARIALES Y NO FINANCIERAS</t>
  </si>
  <si>
    <t>AYUDAS SOCIALES A INSTITUCIONES DE</t>
  </si>
  <si>
    <t>ENSEÑANZA</t>
  </si>
  <si>
    <t>AYUDAS SOCIALES A INSTITUCIONES SIN</t>
  </si>
  <si>
    <t>FINES DE LUCRO</t>
  </si>
  <si>
    <t>JUBILACIONES</t>
  </si>
  <si>
    <t>EQUIPO DE CÓMPUTO Y DE TECNOLOGÍAS DE</t>
  </si>
  <si>
    <t>OTRO MOBILIARIO Y EQUIPO EDUCACIONAL Y</t>
  </si>
  <si>
    <t>RECREATIVO</t>
  </si>
  <si>
    <t>EQUIPO MÉDICO Y DE LABORATORIO</t>
  </si>
  <si>
    <t>CONSTRUCCIÓN DE OBRAS PARA EL</t>
  </si>
  <si>
    <t>ABASTECIMIENTO DE AGUA, PETRÓLEO, GAS,</t>
  </si>
  <si>
    <t>ELECTRICIDAD Y TELECOMUNICACION</t>
  </si>
  <si>
    <t>DIVISIÓN DE TERRENOS Y CONSTRUCCIÓN DE</t>
  </si>
  <si>
    <t>OBRAS DE URBANIZACIÓN</t>
  </si>
  <si>
    <t>TRABAJOS DE ACABADOS EN EDIFICACIONES Y</t>
  </si>
  <si>
    <t>OTROS TRABAJOS ESPECIALIZADOS</t>
  </si>
  <si>
    <t>ADEUDOS DE EJERCICIOS FISCALES</t>
  </si>
  <si>
    <t>ANTERIORES</t>
  </si>
  <si>
    <t>==================</t>
  </si>
  <si>
    <t>ESTADO ANALÍTICO DEL EJERCICIO DEL PRESUPUESTO DE EGRESOS</t>
  </si>
  <si>
    <t>CLASIFICACIÓN POR OBJETO DEL GASTO (CAPÍTULO Y CONCEPTO)</t>
  </si>
  <si>
    <t>Egreso</t>
  </si>
  <si>
    <t>Ampliaciones/</t>
  </si>
  <si>
    <t>Reducciones</t>
  </si>
  <si>
    <t>(3=1+2)</t>
  </si>
  <si>
    <t>(6=3-4)</t>
  </si>
  <si>
    <t>_________</t>
  </si>
  <si>
    <t>_________________________________________________</t>
  </si>
  <si>
    <t>_________________</t>
  </si>
  <si>
    <t>________________</t>
  </si>
  <si>
    <t>REMUNERACIONES AL PERSONAL DE CARÁCTER</t>
  </si>
  <si>
    <t>PERMANENTE</t>
  </si>
  <si>
    <t>TRANSITORIO</t>
  </si>
  <si>
    <t>SEGURIDAD SOCIAL</t>
  </si>
  <si>
    <t>PREVISIONES</t>
  </si>
  <si>
    <t>PAGO DE ESTÍMULOS A SERVIDORES PÚBLICOS</t>
  </si>
  <si>
    <t>MATERIAS PRIMAS Y MATERIALES DE</t>
  </si>
  <si>
    <t>PRODUCCIÓN Y COMERCIALIZACIÓN</t>
  </si>
  <si>
    <t>MATERIALES Y ARTÍCULOS DE CONSTRUCCIÓN</t>
  </si>
  <si>
    <t>Y DE REPARACIÓN</t>
  </si>
  <si>
    <t>PRODUCTOS QUÍMICOS, FARMACÉUTICOS Y DE</t>
  </si>
  <si>
    <t>LABORATORIO</t>
  </si>
  <si>
    <t>VESTUARIO, BLANCOS, PRENDAS DE</t>
  </si>
  <si>
    <t>PROTECCIÓN Y ARTÍCULOS DEPORTIVOS</t>
  </si>
  <si>
    <t>HERRAMIENTAS, REFACCIONES Y ACCESORIOS</t>
  </si>
  <si>
    <t>MENORES</t>
  </si>
  <si>
    <t>SERVICIOS PROFESIONALES, CIENTÍFICOS,</t>
  </si>
  <si>
    <t>TÉCNICOS Y OTROS SERVICIOS</t>
  </si>
  <si>
    <t>SERVICIOS FINANCIEROS, BANCARIOS Y</t>
  </si>
  <si>
    <t>COMERCIALES</t>
  </si>
  <si>
    <t>SERVICIOS DE INSTALACIÓN, REPARACIÓN,</t>
  </si>
  <si>
    <t>MANTENIMIENTO Y CONSERVACIÓN</t>
  </si>
  <si>
    <t>SERVICIOS DE COMUNICACIÓN SOCIAL Y</t>
  </si>
  <si>
    <t>PUBLICIDAD</t>
  </si>
  <si>
    <t>TRANSFERENCIAS, ASIGNACIONES, SUBSIDIOS</t>
  </si>
  <si>
    <t>Y OTRAS AYUDAS</t>
  </si>
  <si>
    <t>TRANSFERENCIAS INTERNAS Y ASIGNACIONES</t>
  </si>
  <si>
    <t>AL SECTOR PÚBLICO</t>
  </si>
  <si>
    <t>TRANSFERENCIAS AL RESTO DEL SECTOR</t>
  </si>
  <si>
    <t>PÚBLICO</t>
  </si>
  <si>
    <t>TRANSFERENCIAS A FIDEICOMISOS, MANDATOS</t>
  </si>
  <si>
    <t>Y OTROS ANÁLOGOS</t>
  </si>
  <si>
    <t>TRANSFERENCIAS A LA SEGURIDAD SOCIAL</t>
  </si>
  <si>
    <t>DONATIVOS</t>
  </si>
  <si>
    <t>TRANSFERENCIAS AL EXTERIOR</t>
  </si>
  <si>
    <t>MOBILIARIO Y EQUIPO EDUCACIONAL Y</t>
  </si>
  <si>
    <t>EQUIPO E INSTRUMENTAL MÉDICO Y DE</t>
  </si>
  <si>
    <t>VEHÍCULOS Y EQUIPO DE TRANSPORTE</t>
  </si>
  <si>
    <t>EQUIPO DE DEFENSA Y SEGURIDAD</t>
  </si>
  <si>
    <t>ACTIVOS BIOLÓGICOS</t>
  </si>
  <si>
    <t>BIENES INMUEBLES</t>
  </si>
  <si>
    <t>OBRA PÚBLICA EN BIENES DE DOMINIO</t>
  </si>
  <si>
    <t>OBRA PÚBLICA</t>
  </si>
  <si>
    <t>PROYECTOS PRODUCTIVOS Y ACCIONES DE</t>
  </si>
  <si>
    <t>FOMENTO</t>
  </si>
  <si>
    <t>INVERSIONES FINANCIERAS Y OTRAS</t>
  </si>
  <si>
    <t>PROVISIONES</t>
  </si>
  <si>
    <t>INVERSIONES PARA EL FOMENTO DE</t>
  </si>
  <si>
    <t>ACTIVIDADES PRODUCTIVAS</t>
  </si>
  <si>
    <t>ACCIONES Y PARTICIPACIONES DE CAPITAL</t>
  </si>
  <si>
    <t>COMPRA DE TÍTULOS Y VALORES</t>
  </si>
  <si>
    <t>CONCESIÓN DE PRÉSTAMOS</t>
  </si>
  <si>
    <t>INVERSIONES EN FIDEICOMISOS, MANDATOS Y</t>
  </si>
  <si>
    <t>OTROS ANÁLOGOS</t>
  </si>
  <si>
    <t>OTRAS INVERSIONES FINANCIERAS</t>
  </si>
  <si>
    <t>PROVISIONES PARA CONTINGENCIAS Y OTRAS</t>
  </si>
  <si>
    <t>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</si>
  <si>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</si>
  <si>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</si>
  <si>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</si>
  <si>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</si>
  <si>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</si>
  <si>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</si>
  <si>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</si>
  <si>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</si>
  <si>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</si>
  <si>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</t>
  </si>
  <si>
    <t>ANTERIORES (ADEFAS)</t>
  </si>
  <si>
    <t>=================</t>
  </si>
  <si>
    <t>TOTAL DEL GASTO</t>
  </si>
  <si>
    <t>CLASIFICACIÓN ADMINISTRATIVA</t>
  </si>
  <si>
    <t xml:space="preserve">(6=3-4) </t>
  </si>
  <si>
    <t>__________________</t>
  </si>
  <si>
    <t>________________________________________</t>
  </si>
  <si>
    <t>_______________</t>
  </si>
  <si>
    <t>SECTOR PUBLICO MUNICIPAL</t>
  </si>
  <si>
    <t>SECTOR PUBLICO NO FINANCIERO</t>
  </si>
  <si>
    <t>GOBIERNO GENERAL MUNICIPAL</t>
  </si>
  <si>
    <t>3.1.1.1</t>
  </si>
  <si>
    <t>GOBIERNO MUNICIPAL</t>
  </si>
  <si>
    <t>3.1.1.1.1</t>
  </si>
  <si>
    <t>ORGANO EJECUTIVO MUNICIPAL</t>
  </si>
  <si>
    <t>(AYUNTAMIENTO)</t>
  </si>
  <si>
    <t>3.1.1.1.1.51</t>
  </si>
  <si>
    <t>MINERAL DE LA REFORMA</t>
  </si>
  <si>
    <t>PRESIDENCIA MUNICIPAL</t>
  </si>
  <si>
    <t>SECRETARIA GENERAL MUNICIPAL</t>
  </si>
  <si>
    <t>SECRETARÌA DE OBRAS PÙBLICAS  Y</t>
  </si>
  <si>
    <t>DESARROLLO URBANO</t>
  </si>
  <si>
    <t>SECRETARIA DE DESARROLLO ECONOMICO</t>
  </si>
  <si>
    <t>SECRETARIA DE SEGURIDAD PÙBLICA</t>
  </si>
  <si>
    <t>SECRETARÌA DE DESARROLLO HUMANO Y SOCIAL</t>
  </si>
  <si>
    <t>CONTRALORIA MUNICIPAL</t>
  </si>
  <si>
    <t>DIRECCIÒN DE CONTABILIDAD Y CONTROL</t>
  </si>
  <si>
    <t>PRESUPUESTAL</t>
  </si>
  <si>
    <t>DIRECCIÒN DE EGRESOS</t>
  </si>
  <si>
    <t>DIRECCIÒN DE ADMINISTRACIÒN</t>
  </si>
  <si>
    <t>DIRECCIÒN DE CONCURSOS Y LICITACIONES</t>
  </si>
  <si>
    <t>DIRECCIÒN DE INGRESOS</t>
  </si>
  <si>
    <t>DIRECCIÒN DE OBRAS PÙBLICAS</t>
  </si>
  <si>
    <t>DIRECCIÒN DE ESTUDIOS Y PROYECTOS</t>
  </si>
  <si>
    <t>DIRECCIÒN DE DESARROLLO URBANO</t>
  </si>
  <si>
    <t>DIRECCIÒN DE SERVICIOS MUNICIPALES</t>
  </si>
  <si>
    <t>DIRECCIÒN DE TURISMO</t>
  </si>
  <si>
    <t>DIRECCIÒN DE REGLAMENTOS Y ESPECTACULOS</t>
  </si>
  <si>
    <t>DIRECCIÒN DE FOMENTO INDUSTRIAL</t>
  </si>
  <si>
    <t>DIRECCIÒN DE PLANEACIÒN</t>
  </si>
  <si>
    <t>H. ASAMBLEA</t>
  </si>
  <si>
    <t>SECRETARIA DE PLANEACION Y PRESUPUESTO</t>
  </si>
  <si>
    <t>DIF MUNICIPAL</t>
  </si>
  <si>
    <t>CLASIFICACIÓN FUNCIONAL (FINALIDAD Y FUNCIÓN)</t>
  </si>
  <si>
    <t xml:space="preserve">(6=3-4)  </t>
  </si>
  <si>
    <t>_____</t>
  </si>
  <si>
    <t>_____________________________________________________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</si>
  <si>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</si>
  <si>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</si>
  <si>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</si>
  <si>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</si>
  <si>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</si>
  <si>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</si>
  <si>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</si>
  <si>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DESARROLLO SOCIAL</t>
  </si>
  <si>
    <t>PROTECCION AMBIENTAL</t>
  </si>
  <si>
    <t>VIVIENDA Y SERVICIOS A LA COMUNIDAD</t>
  </si>
  <si>
    <t>SALUD</t>
  </si>
  <si>
    <t>EDUCACION</t>
  </si>
  <si>
    <t>PROTECCION SOCIAL</t>
  </si>
  <si>
    <t>OTROS ASUNTOS SOCIALES</t>
  </si>
  <si>
    <t>DESARROLLO ECONOMICO</t>
  </si>
  <si>
    <t>AGROPECUARIA, SILVICULTURA, PESCA Y CAZA</t>
  </si>
  <si>
    <t>COMBUSTIBLES Y ENERGIA</t>
  </si>
  <si>
    <t>MINERIA, MANUFACTURAS Y CONSTRUCCION</t>
  </si>
  <si>
    <t>COMUNICACIONES</t>
  </si>
  <si>
    <t>TURISMO</t>
  </si>
  <si>
    <t>CIENCIA, TECNOLOGIA E INNOVACION</t>
  </si>
  <si>
    <t>OTRAS INDUSTRIAS Y OTROS ASUNTOS</t>
  </si>
  <si>
    <t>ECONOMICOS</t>
  </si>
  <si>
    <t>OTRAS NO CLASIFICADAS EN FUNCIONES</t>
  </si>
  <si>
    <t>TRANSACCIONES DE LA DEUDA PUBLICA /</t>
  </si>
  <si>
    <t>COSTO FINANCIERO DE LA DEUDA</t>
  </si>
  <si>
    <t>TRANSFERENCIAS, PARTICIPACIONES Y</t>
  </si>
  <si>
    <t>APORTACIONES ENTRE DIFERENTES NIVELES Y</t>
  </si>
  <si>
    <t>ORDENES DE GOBIERNO</t>
  </si>
  <si>
    <t>SANEAMIENTO DEL SISTEMA FINANCIERO</t>
  </si>
  <si>
    <t>GASTO POR CATEGORÍA PROGRAMÁTICA</t>
  </si>
  <si>
    <t xml:space="preserve">Subejercicio </t>
  </si>
  <si>
    <t xml:space="preserve">(6=3-4)   </t>
  </si>
  <si>
    <t>_</t>
  </si>
  <si>
    <t>_________________________________________________________</t>
  </si>
  <si>
    <t>Programas</t>
  </si>
  <si>
    <t>Subsidios: Sector Social y Privado o</t>
  </si>
  <si>
    <t>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</si>
  <si>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</si>
  <si>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</si>
  <si>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</si>
  <si>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</si>
  <si>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</si>
  <si>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</si>
  <si>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</si>
  <si>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</si>
  <si>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</si>
  <si>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</si>
  <si>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</t>
  </si>
  <si>
    <t>políticas públicas</t>
  </si>
  <si>
    <t>F</t>
  </si>
  <si>
    <t>Promoción y fomento</t>
  </si>
  <si>
    <t>G</t>
  </si>
  <si>
    <t>Regulación y supervisión</t>
  </si>
  <si>
    <t>A</t>
  </si>
  <si>
    <t>Funciones de las Fuerzas Armadas</t>
  </si>
  <si>
    <t>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</si>
  <si>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</si>
  <si>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</si>
  <si>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</si>
  <si>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</si>
  <si>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</si>
  <si>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</si>
  <si>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</t>
  </si>
  <si>
    <t>mejorar la eficiencia institucional</t>
  </si>
  <si>
    <t>O</t>
  </si>
  <si>
    <t>Apoyo a la función pública y al</t>
  </si>
  <si>
    <t>mejoramiento de la gestión</t>
  </si>
  <si>
    <t>W</t>
  </si>
  <si>
    <t>Operaciones ajenas</t>
  </si>
  <si>
    <t>Compromisos</t>
  </si>
  <si>
    <t>L</t>
  </si>
  <si>
    <t>Obligaciones de cumplimiento de</t>
  </si>
  <si>
    <t>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</si>
  <si>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</si>
  <si>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</si>
  <si>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</si>
  <si>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</si>
  <si>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</si>
  <si>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</si>
  <si>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</si>
  <si>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</si>
  <si>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</si>
  <si>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</si>
  <si>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</t>
  </si>
  <si>
    <t>reestructura de pensiones</t>
  </si>
  <si>
    <t>Programas de Gasto Federalizado (Gobierno Federal)</t>
  </si>
  <si>
    <t>I</t>
  </si>
  <si>
    <t>Gasto Federalizado</t>
  </si>
  <si>
    <t>C</t>
  </si>
  <si>
    <t>Participaciones a entidades federativas</t>
  </si>
  <si>
    <t>y municipios</t>
  </si>
  <si>
    <t>D</t>
  </si>
  <si>
    <t>Costo financiero, deuda o apoyos a</t>
  </si>
  <si>
    <t>deudores y ahorradores de la banca</t>
  </si>
  <si>
    <t>H</t>
  </si>
  <si>
    <t>Adeudos de ejercicios fiscales</t>
  </si>
  <si>
    <t>anteriores</t>
  </si>
  <si>
    <t>CLASIFICACIÓN ECONÓMICA (POR TIPO DE GASTO)</t>
  </si>
  <si>
    <t>____</t>
  </si>
  <si>
    <t>______________________________________________________</t>
  </si>
  <si>
    <t>GASTO CORRIENTE</t>
  </si>
  <si>
    <t>GASTO DE CAPITAL</t>
  </si>
  <si>
    <t>AMORTIZACIÓN DE LA DEUDA Y DISMINUCIÓN</t>
  </si>
  <si>
    <t>DE PASIVOS</t>
  </si>
  <si>
    <t>DEL 01 ENERO AL 30 DE JUNIO DE 2021</t>
  </si>
  <si>
    <t>Presupuesto Modificado</t>
  </si>
  <si>
    <t>2.4.7</t>
  </si>
  <si>
    <t>ARTÍCULOS METÁLICOS PARA LA CONSTRUCCIÓN</t>
  </si>
  <si>
    <t>3.9</t>
  </si>
  <si>
    <t xml:space="preserve">FONDO DE ESTABILIZACIÓN DE LOS INGRESOS DE LAS ENTIDADES FEDERATIVAS (FEIEF) </t>
  </si>
  <si>
    <t>1.5.9</t>
  </si>
  <si>
    <t>SECRETARIA DE TESORERÍA</t>
  </si>
  <si>
    <t>DEL 01 DE ENERO AL 30 DE JUNIO DE 2021</t>
  </si>
  <si>
    <t>ASUNTOS DE ORDEN PUBLICO Y DE SEGURIDAD INTERIOR</t>
  </si>
  <si>
    <t>RECREACION, CULTURA Y OTRAS MANIFESTACIONES SOCIALES</t>
  </si>
  <si>
    <t>ASUNTOS ECONOMICOS, COMERCIALES Y LABORALES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</si>
</sst>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 Light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10" fillId="2" borderId="0" xfId="1" applyNumberFormat="1" applyFont="1" applyFill="1" applyAlignment="1">
      <alignment vertical="center"/>
    </xf>
    <xf numFmtId="4" fontId="10" fillId="2" borderId="0" xfId="1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4" fontId="11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4" fontId="13" fillId="0" borderId="0" xfId="1" applyNumberFormat="1" applyFont="1" applyAlignment="1">
      <alignment horizontal="right"/>
    </xf>
    <xf numFmtId="4" fontId="14" fillId="0" borderId="0" xfId="1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0" xfId="1" quotePrefix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3" fontId="16" fillId="0" borderId="0" xfId="1" applyFont="1" applyAlignment="1">
      <alignment horizontal="center"/>
    </xf>
    <xf numFmtId="43" fontId="16" fillId="0" borderId="0" xfId="1" applyFont="1" applyAlignment="1"/>
    <xf numFmtId="0" fontId="3" fillId="0" borderId="0" xfId="0" applyFont="1" applyAlignment="1"/>
    <xf numFmtId="4" fontId="0" fillId="0" borderId="0" xfId="0" applyNumberFormat="1"/>
    <xf numFmtId="0" fontId="0" fillId="0" borderId="0" xfId="0" applyAlignment="1">
      <alignment horizontal="left"/>
    </xf>
    <xf numFmtId="43" fontId="16" fillId="0" borderId="0" xfId="1" applyFont="1" applyAlignment="1">
      <alignment horizontal="left"/>
    </xf>
    <xf numFmtId="4" fontId="16" fillId="0" borderId="0" xfId="1" applyNumberFormat="1" applyFont="1" applyAlignment="1">
      <alignment horizontal="left"/>
    </xf>
    <xf numFmtId="4" fontId="16" fillId="0" borderId="0" xfId="1" applyNumberFormat="1" applyFont="1" applyAlignment="1">
      <alignment horizontal="center"/>
    </xf>
    <xf numFmtId="4" fontId="3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3" fontId="8" fillId="0" borderId="3" xfId="1" applyFont="1" applyFill="1" applyBorder="1" applyAlignment="1">
      <alignment horizontal="left" vertical="center" wrapText="1"/>
    </xf>
    <xf numFmtId="4" fontId="6" fillId="0" borderId="0" xfId="1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4" fontId="11" fillId="0" borderId="0" xfId="1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5" fillId="0" borderId="0" xfId="1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4" fontId="0" fillId="2" borderId="0" xfId="1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/>
    </xf>
    <xf numFmtId="49" fontId="10" fillId="2" borderId="0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3" fontId="16" fillId="0" borderId="0" xfId="1" applyFont="1" applyAlignment="1">
      <alignment horizontal="center"/>
    </xf>
  </cellXfs>
  <cellStyles count="4">
    <cellStyle name="Millares" xfId="1" builtinId="3"/>
    <cellStyle name="Normal" xfId="0" builtinId="0"/>
    <cellStyle name="Normal 3" xfId="2"/>
    <cellStyle name="Títul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316</xdr:row>
      <xdr:rowOff>133350</xdr:rowOff>
    </xdr:from>
    <xdr:to>
      <xdr:col>8</xdr:col>
      <xdr:colOff>171450</xdr:colOff>
      <xdr:row>335</xdr:row>
      <xdr:rowOff>991</xdr:rowOff>
    </xdr:to>
    <xdr:sp macro="" textlink="">
      <xdr:nvSpPr>
        <xdr:cNvPr id="2" name="2 CuadroTexto"/>
        <xdr:cNvSpPr txBox="1"/>
      </xdr:nvSpPr>
      <xdr:spPr>
        <a:xfrm>
          <a:off x="1800225" y="72409050"/>
          <a:ext cx="9715500" cy="3487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</a:t>
          </a:r>
          <a:r>
            <a:rPr lang="es-MX" sz="1100" baseline="0"/>
            <a:t>         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121</xdr:row>
      <xdr:rowOff>57150</xdr:rowOff>
    </xdr:from>
    <xdr:to>
      <xdr:col>8</xdr:col>
      <xdr:colOff>800099</xdr:colOff>
      <xdr:row>139</xdr:row>
      <xdr:rowOff>115291</xdr:rowOff>
    </xdr:to>
    <xdr:sp macro="" textlink="">
      <xdr:nvSpPr>
        <xdr:cNvPr id="2" name="2 CuadroTexto"/>
        <xdr:cNvSpPr txBox="1"/>
      </xdr:nvSpPr>
      <xdr:spPr>
        <a:xfrm>
          <a:off x="352424" y="23117175"/>
          <a:ext cx="9782175" cy="3487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L.C. ANA LAURA ORTIZ FLORES     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152400</xdr:rowOff>
    </xdr:from>
    <xdr:to>
      <xdr:col>8</xdr:col>
      <xdr:colOff>308672</xdr:colOff>
      <xdr:row>141</xdr:row>
      <xdr:rowOff>123825</xdr:rowOff>
    </xdr:to>
    <xdr:sp macro="" textlink="">
      <xdr:nvSpPr>
        <xdr:cNvPr id="2" name="2 CuadroTexto"/>
        <xdr:cNvSpPr txBox="1"/>
      </xdr:nvSpPr>
      <xdr:spPr>
        <a:xfrm>
          <a:off x="0" y="23879175"/>
          <a:ext cx="9928922" cy="320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L.C. ANA LAURA ORTIZ FLORES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r>
            <a:rPr lang="es-MX" sz="1100"/>
            <a:t>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9525</xdr:rowOff>
    </xdr:from>
    <xdr:to>
      <xdr:col>8</xdr:col>
      <xdr:colOff>241997</xdr:colOff>
      <xdr:row>66</xdr:row>
      <xdr:rowOff>58141</xdr:rowOff>
    </xdr:to>
    <xdr:sp macro="" textlink="">
      <xdr:nvSpPr>
        <xdr:cNvPr id="2" name="2 CuadroTexto"/>
        <xdr:cNvSpPr txBox="1"/>
      </xdr:nvSpPr>
      <xdr:spPr>
        <a:xfrm>
          <a:off x="0" y="9220200"/>
          <a:ext cx="9928922" cy="3477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57151</xdr:rowOff>
    </xdr:from>
    <xdr:to>
      <xdr:col>8</xdr:col>
      <xdr:colOff>9524</xdr:colOff>
      <xdr:row>73</xdr:row>
      <xdr:rowOff>9525</xdr:rowOff>
    </xdr:to>
    <xdr:sp macro="" textlink="">
      <xdr:nvSpPr>
        <xdr:cNvPr id="2" name="2 CuadroTexto"/>
        <xdr:cNvSpPr txBox="1"/>
      </xdr:nvSpPr>
      <xdr:spPr>
        <a:xfrm>
          <a:off x="0" y="10934701"/>
          <a:ext cx="9763124" cy="3000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85726</xdr:rowOff>
    </xdr:from>
    <xdr:to>
      <xdr:col>8</xdr:col>
      <xdr:colOff>409575</xdr:colOff>
      <xdr:row>73</xdr:row>
      <xdr:rowOff>38100</xdr:rowOff>
    </xdr:to>
    <xdr:sp macro="" textlink="">
      <xdr:nvSpPr>
        <xdr:cNvPr id="2" name="2 CuadroTexto"/>
        <xdr:cNvSpPr txBox="1"/>
      </xdr:nvSpPr>
      <xdr:spPr>
        <a:xfrm>
          <a:off x="9525" y="11296651"/>
          <a:ext cx="9867900" cy="2619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76200</xdr:rowOff>
    </xdr:from>
    <xdr:to>
      <xdr:col>8</xdr:col>
      <xdr:colOff>3872</xdr:colOff>
      <xdr:row>40</xdr:row>
      <xdr:rowOff>180975</xdr:rowOff>
    </xdr:to>
    <xdr:sp macro="" textlink="">
      <xdr:nvSpPr>
        <xdr:cNvPr id="2" name="2 CuadroTexto"/>
        <xdr:cNvSpPr txBox="1"/>
      </xdr:nvSpPr>
      <xdr:spPr>
        <a:xfrm>
          <a:off x="0" y="4762500"/>
          <a:ext cx="9928922" cy="3152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</a:t>
          </a:r>
          <a:r>
            <a:rPr lang="es-MX" sz="1100" baseline="0"/>
            <a:t>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</a:t>
          </a:r>
          <a:r>
            <a:rPr lang="es-MX" sz="1100" baseline="0"/>
            <a:t> </a:t>
          </a:r>
          <a:r>
            <a:rPr lang="es-MX" sz="1100"/>
            <a:t>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-A2M12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ubli-CM12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ubli-AM12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ubli-DM12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ubli-HM12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ubli-BM12_1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view="pageBreakPreview" zoomScaleNormal="85" zoomScaleSheetLayoutView="100" workbookViewId="0">
      <pane ySplit="5" topLeftCell="A6" activePane="bottomLeft" state="frozen"/>
      <selection pane="bottomLeft" activeCell="A5" sqref="A5"/>
    </sheetView>
  </sheetViews>
  <sheetFormatPr baseColWidth="10" defaultRowHeight="15" x14ac:dyDescent="0.25"/>
  <cols>
    <col min="1" max="1" width="8.28515625" style="13" customWidth="1"/>
    <col min="2" max="2" width="54.5703125" style="9" customWidth="1"/>
    <col min="3" max="3" width="17.7109375" style="11" customWidth="1"/>
    <col min="4" max="5" width="18" style="11" customWidth="1"/>
    <col min="6" max="10" width="17.85546875" style="12" customWidth="1"/>
  </cols>
  <sheetData>
    <row r="1" spans="1:10" x14ac:dyDescent="0.25">
      <c r="A1" s="64" t="s">
        <v>187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" customFormat="1" x14ac:dyDescent="0.25">
      <c r="A2" s="65" t="s">
        <v>209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2" customFormat="1" ht="42" customHeight="1" x14ac:dyDescent="0.25">
      <c r="A3" s="66" t="s">
        <v>547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" customFormat="1" ht="28.5" customHeight="1" x14ac:dyDescent="0.25">
      <c r="A4" s="3" t="s">
        <v>233</v>
      </c>
      <c r="B4" s="4" t="s">
        <v>0</v>
      </c>
      <c r="C4" s="5" t="s">
        <v>229</v>
      </c>
      <c r="D4" s="5" t="s">
        <v>234</v>
      </c>
      <c r="E4" s="5" t="s">
        <v>548</v>
      </c>
      <c r="F4" s="5" t="s">
        <v>211</v>
      </c>
      <c r="G4" s="5" t="s">
        <v>230</v>
      </c>
      <c r="H4" s="5" t="s">
        <v>231</v>
      </c>
      <c r="I4" s="5" t="s">
        <v>232</v>
      </c>
      <c r="J4" s="5" t="s">
        <v>210</v>
      </c>
    </row>
    <row r="5" spans="1:10" s="39" customFormat="1" ht="25.5" customHeight="1" x14ac:dyDescent="0.25">
      <c r="A5" s="36"/>
      <c r="B5" s="37"/>
      <c r="C5" s="35"/>
      <c r="D5" s="35"/>
      <c r="E5" s="35"/>
      <c r="F5" s="38"/>
      <c r="G5" s="38"/>
      <c r="H5" s="38"/>
      <c r="I5" s="38"/>
      <c r="J5" s="38"/>
    </row>
    <row r="6" spans="1:10" s="39" customFormat="1" ht="25.5" customHeight="1" x14ac:dyDescent="0.25">
      <c r="A6" s="62" t="s">
        <v>216</v>
      </c>
      <c r="B6" s="63"/>
      <c r="C6" s="7">
        <f t="shared" ref="C6:E6" si="0">SUM(C7,C21,C43,C81,C91,C106,C113)</f>
        <v>147938201</v>
      </c>
      <c r="D6" s="7">
        <v>50593</v>
      </c>
      <c r="E6" s="7">
        <f t="shared" si="0"/>
        <v>147988794</v>
      </c>
      <c r="F6" s="7">
        <v>61992292.040000007</v>
      </c>
      <c r="G6" s="7">
        <v>61992292.040000007</v>
      </c>
      <c r="H6" s="7">
        <v>61992292.040000007</v>
      </c>
      <c r="I6" s="7">
        <v>61992292.040000007</v>
      </c>
      <c r="J6" s="7">
        <v>85996501.959999993</v>
      </c>
    </row>
    <row r="7" spans="1:10" s="39" customFormat="1" ht="25.5" customHeight="1" x14ac:dyDescent="0.25">
      <c r="A7" s="40">
        <v>1</v>
      </c>
      <c r="B7" s="41" t="s">
        <v>1</v>
      </c>
      <c r="C7" s="42">
        <f t="shared" ref="C7:E7" si="1">SUM(C8,C10,C12,C18)</f>
        <v>46768214</v>
      </c>
      <c r="D7" s="42">
        <v>-11791951.57</v>
      </c>
      <c r="E7" s="42">
        <f t="shared" si="1"/>
        <v>34976262.43</v>
      </c>
      <c r="F7" s="42">
        <v>13249388.539999999</v>
      </c>
      <c r="G7" s="42">
        <v>13249388.539999999</v>
      </c>
      <c r="H7" s="42">
        <v>13249388.539999999</v>
      </c>
      <c r="I7" s="42">
        <v>13249388.539999999</v>
      </c>
      <c r="J7" s="42">
        <v>21726873.890000001</v>
      </c>
    </row>
    <row r="8" spans="1:10" s="39" customFormat="1" ht="25.5" customHeight="1" x14ac:dyDescent="0.25">
      <c r="A8" s="43">
        <v>1.1000000000000001</v>
      </c>
      <c r="B8" s="37" t="s">
        <v>21</v>
      </c>
      <c r="C8" s="42">
        <f t="shared" ref="C8:E8" si="2">SUM(C9:C9)</f>
        <v>26810250</v>
      </c>
      <c r="D8" s="42">
        <v>-16575008.65</v>
      </c>
      <c r="E8" s="42">
        <f t="shared" si="2"/>
        <v>10235241.35</v>
      </c>
      <c r="F8" s="42">
        <v>5758273</v>
      </c>
      <c r="G8" s="42">
        <v>5758273</v>
      </c>
      <c r="H8" s="42">
        <v>5758273</v>
      </c>
      <c r="I8" s="42">
        <v>5758273</v>
      </c>
      <c r="J8" s="42">
        <v>4476968.3499999996</v>
      </c>
    </row>
    <row r="9" spans="1:10" s="39" customFormat="1" ht="25.5" customHeight="1" x14ac:dyDescent="0.25">
      <c r="A9" s="44" t="s">
        <v>42</v>
      </c>
      <c r="B9" s="45" t="s">
        <v>43</v>
      </c>
      <c r="C9" s="46">
        <v>26810250</v>
      </c>
      <c r="D9" s="46">
        <v>-16575008.65</v>
      </c>
      <c r="E9" s="46">
        <v>10235241.35</v>
      </c>
      <c r="F9" s="46">
        <v>5758273</v>
      </c>
      <c r="G9" s="46">
        <v>5758273</v>
      </c>
      <c r="H9" s="46">
        <v>5758273</v>
      </c>
      <c r="I9" s="46">
        <v>5758273</v>
      </c>
      <c r="J9" s="46">
        <v>4476968.3499999996</v>
      </c>
    </row>
    <row r="10" spans="1:10" s="39" customFormat="1" ht="25.5" customHeight="1" x14ac:dyDescent="0.25">
      <c r="A10" s="43">
        <v>1.2</v>
      </c>
      <c r="B10" s="37" t="s">
        <v>22</v>
      </c>
      <c r="C10" s="42">
        <f>SUM(C11)</f>
        <v>10508506.800000001</v>
      </c>
      <c r="D10" s="42">
        <v>2919123.5199999996</v>
      </c>
      <c r="E10" s="42">
        <f t="shared" ref="E10" si="3">SUM(E11)</f>
        <v>13427630.32</v>
      </c>
      <c r="F10" s="42">
        <v>5722163</v>
      </c>
      <c r="G10" s="42">
        <v>5722163</v>
      </c>
      <c r="H10" s="42">
        <v>5722163</v>
      </c>
      <c r="I10" s="42">
        <v>5722163</v>
      </c>
      <c r="J10" s="42">
        <v>7705467.3200000003</v>
      </c>
    </row>
    <row r="11" spans="1:10" s="39" customFormat="1" ht="25.5" customHeight="1" x14ac:dyDescent="0.25">
      <c r="A11" s="44" t="s">
        <v>44</v>
      </c>
      <c r="B11" s="45" t="s">
        <v>45</v>
      </c>
      <c r="C11" s="46">
        <v>10508506.800000001</v>
      </c>
      <c r="D11" s="46">
        <v>2919123.5199999996</v>
      </c>
      <c r="E11" s="46">
        <v>13427630.32</v>
      </c>
      <c r="F11" s="46">
        <v>5722163</v>
      </c>
      <c r="G11" s="46">
        <v>5722163</v>
      </c>
      <c r="H11" s="46">
        <v>5722163</v>
      </c>
      <c r="I11" s="46">
        <v>5722163</v>
      </c>
      <c r="J11" s="46">
        <v>7705467.3200000003</v>
      </c>
    </row>
    <row r="12" spans="1:10" s="39" customFormat="1" ht="25.5" customHeight="1" x14ac:dyDescent="0.25">
      <c r="A12" s="43">
        <v>1.3</v>
      </c>
      <c r="B12" s="37" t="s">
        <v>2</v>
      </c>
      <c r="C12" s="42">
        <f>SUM(C14,C17,C13)</f>
        <v>4585460.2</v>
      </c>
      <c r="D12" s="42">
        <v>3111878.0599999996</v>
      </c>
      <c r="E12" s="42">
        <f t="shared" ref="E12" si="4">SUM(E14,E17,E13)</f>
        <v>7697338.2599999998</v>
      </c>
      <c r="F12" s="42">
        <v>363823</v>
      </c>
      <c r="G12" s="42">
        <v>363823</v>
      </c>
      <c r="H12" s="42">
        <v>363823</v>
      </c>
      <c r="I12" s="42">
        <v>363823</v>
      </c>
      <c r="J12" s="42">
        <v>7333515.2599999998</v>
      </c>
    </row>
    <row r="13" spans="1:10" s="39" customFormat="1" ht="25.5" customHeight="1" x14ac:dyDescent="0.25">
      <c r="A13" s="44" t="s">
        <v>217</v>
      </c>
      <c r="B13" s="45" t="s">
        <v>218</v>
      </c>
      <c r="C13" s="46">
        <v>547200</v>
      </c>
      <c r="D13" s="46">
        <v>-260394.22999999998</v>
      </c>
      <c r="E13" s="46">
        <v>286805.77</v>
      </c>
      <c r="F13" s="46">
        <v>182080</v>
      </c>
      <c r="G13" s="46">
        <v>182080</v>
      </c>
      <c r="H13" s="46">
        <v>182080</v>
      </c>
      <c r="I13" s="46">
        <v>182080</v>
      </c>
      <c r="J13" s="46">
        <v>104725.77000000002</v>
      </c>
    </row>
    <row r="14" spans="1:10" s="39" customFormat="1" ht="25.5" customHeight="1" x14ac:dyDescent="0.25">
      <c r="A14" s="47" t="s">
        <v>46</v>
      </c>
      <c r="B14" s="37" t="s">
        <v>47</v>
      </c>
      <c r="C14" s="42">
        <f>SUM(C15:C16)</f>
        <v>4038260.2</v>
      </c>
      <c r="D14" s="42">
        <v>3290792.6399999997</v>
      </c>
      <c r="E14" s="42">
        <f>SUM(E15:E16)</f>
        <v>7329052.8399999999</v>
      </c>
      <c r="F14" s="42">
        <v>150007</v>
      </c>
      <c r="G14" s="42">
        <v>150007</v>
      </c>
      <c r="H14" s="42">
        <v>150007</v>
      </c>
      <c r="I14" s="42">
        <v>150007</v>
      </c>
      <c r="J14" s="42">
        <v>7179045.8399999999</v>
      </c>
    </row>
    <row r="15" spans="1:10" s="39" customFormat="1" ht="25.5" customHeight="1" x14ac:dyDescent="0.25">
      <c r="A15" s="44" t="s">
        <v>50</v>
      </c>
      <c r="B15" s="45" t="s">
        <v>48</v>
      </c>
      <c r="C15" s="46">
        <v>926444</v>
      </c>
      <c r="D15" s="46">
        <v>-650988.80000000005</v>
      </c>
      <c r="E15" s="46">
        <v>275455.2</v>
      </c>
      <c r="F15" s="46">
        <v>150007</v>
      </c>
      <c r="G15" s="46">
        <v>150007</v>
      </c>
      <c r="H15" s="46">
        <v>150007</v>
      </c>
      <c r="I15" s="46">
        <v>150007</v>
      </c>
      <c r="J15" s="46">
        <v>125448.20000000001</v>
      </c>
    </row>
    <row r="16" spans="1:10" s="39" customFormat="1" ht="25.5" customHeight="1" x14ac:dyDescent="0.25">
      <c r="A16" s="44" t="s">
        <v>51</v>
      </c>
      <c r="B16" s="45" t="s">
        <v>172</v>
      </c>
      <c r="C16" s="46">
        <v>3111816.2</v>
      </c>
      <c r="D16" s="46">
        <v>3941781.4399999995</v>
      </c>
      <c r="E16" s="46">
        <v>7053597.6399999997</v>
      </c>
      <c r="F16" s="46">
        <v>0</v>
      </c>
      <c r="G16" s="46">
        <v>0</v>
      </c>
      <c r="H16" s="46">
        <v>0</v>
      </c>
      <c r="I16" s="46">
        <v>0</v>
      </c>
      <c r="J16" s="46">
        <v>7053597.6399999997</v>
      </c>
    </row>
    <row r="17" spans="1:10" s="39" customFormat="1" ht="25.5" customHeight="1" x14ac:dyDescent="0.25">
      <c r="A17" s="44" t="s">
        <v>52</v>
      </c>
      <c r="B17" s="45" t="s">
        <v>53</v>
      </c>
      <c r="C17" s="46">
        <v>0</v>
      </c>
      <c r="D17" s="46">
        <v>81479.649999999994</v>
      </c>
      <c r="E17" s="46">
        <v>81479.649999999994</v>
      </c>
      <c r="F17" s="46">
        <v>31736</v>
      </c>
      <c r="G17" s="46">
        <v>31736</v>
      </c>
      <c r="H17" s="46">
        <v>31736</v>
      </c>
      <c r="I17" s="46">
        <v>31736</v>
      </c>
      <c r="J17" s="46">
        <v>49743.649999999994</v>
      </c>
    </row>
    <row r="18" spans="1:10" s="39" customFormat="1" ht="25.5" customHeight="1" x14ac:dyDescent="0.25">
      <c r="A18" s="43">
        <v>1.5</v>
      </c>
      <c r="B18" s="37" t="s">
        <v>3</v>
      </c>
      <c r="C18" s="42">
        <f>SUM(C19:C20)</f>
        <v>4863997</v>
      </c>
      <c r="D18" s="42">
        <v>-1247944.5</v>
      </c>
      <c r="E18" s="42">
        <f t="shared" ref="E18" si="5">SUM(E19:E20)</f>
        <v>3616052.5</v>
      </c>
      <c r="F18" s="42">
        <v>1405129.54</v>
      </c>
      <c r="G18" s="42">
        <v>1405129.54</v>
      </c>
      <c r="H18" s="42">
        <v>1405129.54</v>
      </c>
      <c r="I18" s="42">
        <v>1405129.54</v>
      </c>
      <c r="J18" s="42">
        <v>2210922.96</v>
      </c>
    </row>
    <row r="19" spans="1:10" s="39" customFormat="1" ht="25.5" customHeight="1" x14ac:dyDescent="0.25">
      <c r="A19" s="44" t="s">
        <v>54</v>
      </c>
      <c r="B19" s="45" t="s">
        <v>55</v>
      </c>
      <c r="C19" s="46">
        <v>4000000</v>
      </c>
      <c r="D19" s="46">
        <v>-2000000</v>
      </c>
      <c r="E19" s="46">
        <v>2000000</v>
      </c>
      <c r="F19" s="46">
        <v>1286854.54</v>
      </c>
      <c r="G19" s="46">
        <v>1286854.54</v>
      </c>
      <c r="H19" s="46">
        <v>1286854.54</v>
      </c>
      <c r="I19" s="46">
        <v>1286854.54</v>
      </c>
      <c r="J19" s="46">
        <v>713145.46</v>
      </c>
    </row>
    <row r="20" spans="1:10" s="39" customFormat="1" ht="25.5" customHeight="1" x14ac:dyDescent="0.25">
      <c r="A20" s="44" t="s">
        <v>214</v>
      </c>
      <c r="B20" s="45" t="s">
        <v>215</v>
      </c>
      <c r="C20" s="46">
        <v>863997</v>
      </c>
      <c r="D20" s="46">
        <v>752055.5</v>
      </c>
      <c r="E20" s="46">
        <v>1616052.5</v>
      </c>
      <c r="F20" s="46">
        <v>118275</v>
      </c>
      <c r="G20" s="46">
        <v>118275</v>
      </c>
      <c r="H20" s="46">
        <v>118275</v>
      </c>
      <c r="I20" s="46">
        <v>118275</v>
      </c>
      <c r="J20" s="46">
        <v>1497777.5</v>
      </c>
    </row>
    <row r="21" spans="1:10" s="39" customFormat="1" ht="25.5" customHeight="1" x14ac:dyDescent="0.25">
      <c r="A21" s="40">
        <v>2</v>
      </c>
      <c r="B21" s="41" t="s">
        <v>4</v>
      </c>
      <c r="C21" s="42">
        <f>SUM(C22,C27,C29,C33,C35,C37,C41)</f>
        <v>26197569</v>
      </c>
      <c r="D21" s="42">
        <v>-1917556.4900000021</v>
      </c>
      <c r="E21" s="42">
        <f t="shared" ref="E21" si="6">SUM(E22,E27,E29,E33,E35,E37,E41)</f>
        <v>24280012.509999998</v>
      </c>
      <c r="F21" s="42">
        <v>9486956.9100000001</v>
      </c>
      <c r="G21" s="42">
        <v>9486956.9100000001</v>
      </c>
      <c r="H21" s="42">
        <v>9486956.9100000001</v>
      </c>
      <c r="I21" s="42">
        <v>9486956.9100000001</v>
      </c>
      <c r="J21" s="42">
        <v>14793055.599999998</v>
      </c>
    </row>
    <row r="22" spans="1:10" s="39" customFormat="1" ht="25.5" customHeight="1" x14ac:dyDescent="0.25">
      <c r="A22" s="47">
        <v>2.1</v>
      </c>
      <c r="B22" s="37" t="s">
        <v>38</v>
      </c>
      <c r="C22" s="42">
        <f>SUM(C23:C26)</f>
        <v>5899260</v>
      </c>
      <c r="D22" s="42">
        <v>-1167691.58</v>
      </c>
      <c r="E22" s="42">
        <f>SUM(E23:E26)</f>
        <v>4731568.42</v>
      </c>
      <c r="F22" s="42">
        <v>2890892.16</v>
      </c>
      <c r="G22" s="42">
        <v>2890892.16</v>
      </c>
      <c r="H22" s="42">
        <v>2890892.16</v>
      </c>
      <c r="I22" s="42">
        <v>2890892.16</v>
      </c>
      <c r="J22" s="42">
        <v>1840676.2599999998</v>
      </c>
    </row>
    <row r="23" spans="1:10" s="39" customFormat="1" ht="25.5" customHeight="1" x14ac:dyDescent="0.25">
      <c r="A23" s="44" t="s">
        <v>56</v>
      </c>
      <c r="B23" s="45" t="s">
        <v>60</v>
      </c>
      <c r="C23" s="46">
        <v>2191686</v>
      </c>
      <c r="D23" s="46">
        <v>-793691.58000000007</v>
      </c>
      <c r="E23" s="46">
        <v>1397994.42</v>
      </c>
      <c r="F23" s="46">
        <v>1223703.46</v>
      </c>
      <c r="G23" s="46">
        <v>1223703.46</v>
      </c>
      <c r="H23" s="46">
        <v>1223703.46</v>
      </c>
      <c r="I23" s="46">
        <v>1223703.46</v>
      </c>
      <c r="J23" s="46">
        <v>174290.95999999996</v>
      </c>
    </row>
    <row r="24" spans="1:10" s="39" customFormat="1" ht="25.5" customHeight="1" x14ac:dyDescent="0.25">
      <c r="A24" s="44" t="s">
        <v>57</v>
      </c>
      <c r="B24" s="45" t="s">
        <v>61</v>
      </c>
      <c r="C24" s="46">
        <v>2378065</v>
      </c>
      <c r="D24" s="46">
        <v>-400000</v>
      </c>
      <c r="E24" s="46">
        <v>1978065</v>
      </c>
      <c r="F24" s="46">
        <v>1146982.29</v>
      </c>
      <c r="G24" s="46">
        <v>1146982.29</v>
      </c>
      <c r="H24" s="46">
        <v>1146982.29</v>
      </c>
      <c r="I24" s="46">
        <v>1146982.29</v>
      </c>
      <c r="J24" s="46">
        <v>831082.71</v>
      </c>
    </row>
    <row r="25" spans="1:10" s="39" customFormat="1" ht="25.5" customHeight="1" x14ac:dyDescent="0.25">
      <c r="A25" s="44" t="s">
        <v>58</v>
      </c>
      <c r="B25" s="45" t="s">
        <v>62</v>
      </c>
      <c r="C25" s="46">
        <v>538819</v>
      </c>
      <c r="D25" s="46">
        <v>153000</v>
      </c>
      <c r="E25" s="46">
        <v>691819</v>
      </c>
      <c r="F25" s="46">
        <v>268425.32999999996</v>
      </c>
      <c r="G25" s="46">
        <v>268425.32999999996</v>
      </c>
      <c r="H25" s="46">
        <v>268425.32999999996</v>
      </c>
      <c r="I25" s="46">
        <v>268425.32999999996</v>
      </c>
      <c r="J25" s="46">
        <v>423393.67000000004</v>
      </c>
    </row>
    <row r="26" spans="1:10" s="39" customFormat="1" ht="25.5" customHeight="1" x14ac:dyDescent="0.25">
      <c r="A26" s="44" t="s">
        <v>59</v>
      </c>
      <c r="B26" s="45" t="s">
        <v>63</v>
      </c>
      <c r="C26" s="46">
        <v>790690</v>
      </c>
      <c r="D26" s="46">
        <v>-127000</v>
      </c>
      <c r="E26" s="46">
        <v>663690</v>
      </c>
      <c r="F26" s="46">
        <v>251781.08000000002</v>
      </c>
      <c r="G26" s="46">
        <v>251781.08000000002</v>
      </c>
      <c r="H26" s="46">
        <v>251781.08000000002</v>
      </c>
      <c r="I26" s="46">
        <v>251781.08000000002</v>
      </c>
      <c r="J26" s="46">
        <v>411908.92</v>
      </c>
    </row>
    <row r="27" spans="1:10" s="39" customFormat="1" ht="25.5" customHeight="1" x14ac:dyDescent="0.25">
      <c r="A27" s="43">
        <v>2.2000000000000002</v>
      </c>
      <c r="B27" s="37" t="s">
        <v>5</v>
      </c>
      <c r="C27" s="42">
        <f>SUM(C28)</f>
        <v>1807892</v>
      </c>
      <c r="D27" s="42">
        <v>300000</v>
      </c>
      <c r="E27" s="42">
        <f t="shared" ref="E27" si="7">SUM(E28)</f>
        <v>2107892</v>
      </c>
      <c r="F27" s="42">
        <v>1381059.29</v>
      </c>
      <c r="G27" s="42">
        <v>1381059.29</v>
      </c>
      <c r="H27" s="42">
        <v>1381059.29</v>
      </c>
      <c r="I27" s="42">
        <v>1381059.29</v>
      </c>
      <c r="J27" s="42">
        <v>726832.71</v>
      </c>
    </row>
    <row r="28" spans="1:10" s="39" customFormat="1" ht="25.5" customHeight="1" x14ac:dyDescent="0.25">
      <c r="A28" s="44" t="s">
        <v>64</v>
      </c>
      <c r="B28" s="45" t="s">
        <v>65</v>
      </c>
      <c r="C28" s="46">
        <v>1807892</v>
      </c>
      <c r="D28" s="46">
        <v>300000</v>
      </c>
      <c r="E28" s="46">
        <v>2107892</v>
      </c>
      <c r="F28" s="46">
        <v>1381059.29</v>
      </c>
      <c r="G28" s="46">
        <v>1381059.29</v>
      </c>
      <c r="H28" s="46">
        <v>1381059.29</v>
      </c>
      <c r="I28" s="46">
        <v>1381059.29</v>
      </c>
      <c r="J28" s="46">
        <v>726832.71</v>
      </c>
    </row>
    <row r="29" spans="1:10" s="39" customFormat="1" ht="25.5" customHeight="1" x14ac:dyDescent="0.25">
      <c r="A29" s="43">
        <v>2.4</v>
      </c>
      <c r="B29" s="37" t="s">
        <v>23</v>
      </c>
      <c r="C29" s="42">
        <f>SUM(C30:C32)</f>
        <v>7251787</v>
      </c>
      <c r="D29" s="42">
        <v>516213</v>
      </c>
      <c r="E29" s="42">
        <f>SUM(E30:E32)</f>
        <v>7768000</v>
      </c>
      <c r="F29" s="42">
        <v>17858.400000000001</v>
      </c>
      <c r="G29" s="42">
        <v>17858.400000000001</v>
      </c>
      <c r="H29" s="42">
        <v>17858.400000000001</v>
      </c>
      <c r="I29" s="42">
        <v>17858.400000000001</v>
      </c>
      <c r="J29" s="42">
        <v>7750141.5999999996</v>
      </c>
    </row>
    <row r="30" spans="1:10" s="39" customFormat="1" ht="25.5" customHeight="1" x14ac:dyDescent="0.25">
      <c r="A30" s="44" t="s">
        <v>66</v>
      </c>
      <c r="B30" s="45" t="s">
        <v>68</v>
      </c>
      <c r="C30" s="46">
        <v>7000000</v>
      </c>
      <c r="D30" s="46">
        <v>-740000</v>
      </c>
      <c r="E30" s="46">
        <v>6260000</v>
      </c>
      <c r="F30" s="46">
        <v>17858.400000000001</v>
      </c>
      <c r="G30" s="46">
        <v>17858.400000000001</v>
      </c>
      <c r="H30" s="46">
        <v>17858.400000000001</v>
      </c>
      <c r="I30" s="46">
        <v>17858.400000000001</v>
      </c>
      <c r="J30" s="46">
        <v>6242141.5999999996</v>
      </c>
    </row>
    <row r="31" spans="1:10" s="39" customFormat="1" ht="25.5" customHeight="1" x14ac:dyDescent="0.25">
      <c r="A31" s="44" t="s">
        <v>549</v>
      </c>
      <c r="B31" s="45" t="s">
        <v>550</v>
      </c>
      <c r="C31" s="46">
        <v>0</v>
      </c>
      <c r="D31" s="46">
        <v>1200000</v>
      </c>
      <c r="E31" s="46">
        <v>1200000</v>
      </c>
      <c r="F31" s="46">
        <v>0</v>
      </c>
      <c r="G31" s="46">
        <v>0</v>
      </c>
      <c r="H31" s="46">
        <v>0</v>
      </c>
      <c r="I31" s="46">
        <v>0</v>
      </c>
      <c r="J31" s="46">
        <v>1200000</v>
      </c>
    </row>
    <row r="32" spans="1:10" s="39" customFormat="1" ht="25.5" customHeight="1" x14ac:dyDescent="0.25">
      <c r="A32" s="44" t="s">
        <v>67</v>
      </c>
      <c r="B32" s="45" t="s">
        <v>69</v>
      </c>
      <c r="C32" s="46">
        <v>251787</v>
      </c>
      <c r="D32" s="46">
        <v>56213</v>
      </c>
      <c r="E32" s="46">
        <v>308000</v>
      </c>
      <c r="F32" s="46">
        <v>0</v>
      </c>
      <c r="G32" s="46">
        <v>0</v>
      </c>
      <c r="H32" s="46">
        <v>0</v>
      </c>
      <c r="I32" s="46">
        <v>0</v>
      </c>
      <c r="J32" s="46">
        <v>308000</v>
      </c>
    </row>
    <row r="33" spans="1:10" s="39" customFormat="1" ht="25.5" customHeight="1" x14ac:dyDescent="0.25">
      <c r="A33" s="43">
        <v>2.5</v>
      </c>
      <c r="B33" s="37" t="s">
        <v>24</v>
      </c>
      <c r="C33" s="42">
        <f>SUM(C34)</f>
        <v>1510000</v>
      </c>
      <c r="D33" s="42">
        <v>300000</v>
      </c>
      <c r="E33" s="42">
        <f>SUM(E34)</f>
        <v>1810000</v>
      </c>
      <c r="F33" s="42">
        <v>859869.97</v>
      </c>
      <c r="G33" s="42">
        <v>859869.97</v>
      </c>
      <c r="H33" s="42">
        <v>859869.97</v>
      </c>
      <c r="I33" s="42">
        <v>859869.97</v>
      </c>
      <c r="J33" s="42">
        <v>950130.03</v>
      </c>
    </row>
    <row r="34" spans="1:10" s="39" customFormat="1" ht="25.5" customHeight="1" x14ac:dyDescent="0.25">
      <c r="A34" s="44" t="s">
        <v>70</v>
      </c>
      <c r="B34" s="45" t="s">
        <v>71</v>
      </c>
      <c r="C34" s="46">
        <v>1510000</v>
      </c>
      <c r="D34" s="46">
        <v>300000</v>
      </c>
      <c r="E34" s="46">
        <v>1810000</v>
      </c>
      <c r="F34" s="46">
        <v>859869.97</v>
      </c>
      <c r="G34" s="46">
        <v>859869.97</v>
      </c>
      <c r="H34" s="46">
        <v>859869.97</v>
      </c>
      <c r="I34" s="46">
        <v>859869.97</v>
      </c>
      <c r="J34" s="46">
        <v>950130.03</v>
      </c>
    </row>
    <row r="35" spans="1:10" s="39" customFormat="1" ht="25.5" customHeight="1" x14ac:dyDescent="0.25">
      <c r="A35" s="43">
        <v>2.6</v>
      </c>
      <c r="B35" s="37" t="s">
        <v>6</v>
      </c>
      <c r="C35" s="42">
        <f>SUM(C36)</f>
        <v>8500000</v>
      </c>
      <c r="D35" s="42">
        <v>-1751077.9100000001</v>
      </c>
      <c r="E35" s="42">
        <f t="shared" ref="E35" si="8">SUM(E36)</f>
        <v>6748922.0899999999</v>
      </c>
      <c r="F35" s="42">
        <v>4257909.63</v>
      </c>
      <c r="G35" s="42">
        <v>4257909.63</v>
      </c>
      <c r="H35" s="42">
        <v>4257909.63</v>
      </c>
      <c r="I35" s="42">
        <v>4257909.63</v>
      </c>
      <c r="J35" s="42">
        <v>2491012.46</v>
      </c>
    </row>
    <row r="36" spans="1:10" s="39" customFormat="1" ht="25.5" customHeight="1" x14ac:dyDescent="0.25">
      <c r="A36" s="44" t="s">
        <v>72</v>
      </c>
      <c r="B36" s="45" t="s">
        <v>6</v>
      </c>
      <c r="C36" s="46">
        <v>8500000</v>
      </c>
      <c r="D36" s="46">
        <v>-1751077.9100000001</v>
      </c>
      <c r="E36" s="46">
        <v>6748922.0899999999</v>
      </c>
      <c r="F36" s="46">
        <v>4257909.63</v>
      </c>
      <c r="G36" s="46">
        <v>4257909.63</v>
      </c>
      <c r="H36" s="46">
        <v>4257909.63</v>
      </c>
      <c r="I36" s="46">
        <v>4257909.63</v>
      </c>
      <c r="J36" s="46">
        <v>2491012.46</v>
      </c>
    </row>
    <row r="37" spans="1:10" s="39" customFormat="1" ht="25.5" customHeight="1" x14ac:dyDescent="0.25">
      <c r="A37" s="43">
        <v>2.7</v>
      </c>
      <c r="B37" s="37" t="s">
        <v>25</v>
      </c>
      <c r="C37" s="42">
        <f>SUM(C38:C40)</f>
        <v>725000</v>
      </c>
      <c r="D37" s="42">
        <v>-325000</v>
      </c>
      <c r="E37" s="42">
        <f t="shared" ref="E37" si="9">SUM(E38:E40)</f>
        <v>400000</v>
      </c>
      <c r="F37" s="42">
        <v>0</v>
      </c>
      <c r="G37" s="42">
        <v>0</v>
      </c>
      <c r="H37" s="42">
        <v>0</v>
      </c>
      <c r="I37" s="42">
        <v>0</v>
      </c>
      <c r="J37" s="42">
        <v>400000</v>
      </c>
    </row>
    <row r="38" spans="1:10" s="39" customFormat="1" ht="25.5" customHeight="1" x14ac:dyDescent="0.25">
      <c r="A38" s="44" t="s">
        <v>73</v>
      </c>
      <c r="B38" s="45" t="s">
        <v>76</v>
      </c>
      <c r="C38" s="46">
        <v>400000</v>
      </c>
      <c r="D38" s="46">
        <v>0</v>
      </c>
      <c r="E38" s="46">
        <v>400000</v>
      </c>
      <c r="F38" s="46">
        <v>0</v>
      </c>
      <c r="G38" s="46">
        <v>0</v>
      </c>
      <c r="H38" s="46">
        <v>0</v>
      </c>
      <c r="I38" s="46">
        <v>0</v>
      </c>
      <c r="J38" s="46">
        <v>400000</v>
      </c>
    </row>
    <row r="39" spans="1:10" s="39" customFormat="1" ht="25.5" customHeight="1" x14ac:dyDescent="0.25">
      <c r="A39" s="44" t="s">
        <v>74</v>
      </c>
      <c r="B39" s="45" t="s">
        <v>176</v>
      </c>
      <c r="C39" s="46">
        <v>200000</v>
      </c>
      <c r="D39" s="46">
        <v>-200000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</row>
    <row r="40" spans="1:10" s="39" customFormat="1" ht="25.5" customHeight="1" x14ac:dyDescent="0.25">
      <c r="A40" s="44" t="s">
        <v>75</v>
      </c>
      <c r="B40" s="45" t="s">
        <v>77</v>
      </c>
      <c r="C40" s="46">
        <v>125000</v>
      </c>
      <c r="D40" s="46">
        <v>-125000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s="39" customFormat="1" ht="25.5" customHeight="1" x14ac:dyDescent="0.25">
      <c r="A41" s="43">
        <v>2.9</v>
      </c>
      <c r="B41" s="37" t="s">
        <v>26</v>
      </c>
      <c r="C41" s="42">
        <f>SUM(C42)</f>
        <v>503630</v>
      </c>
      <c r="D41" s="42">
        <v>210000</v>
      </c>
      <c r="E41" s="42">
        <f t="shared" ref="E41" si="10">SUM(E42)</f>
        <v>713630</v>
      </c>
      <c r="F41" s="42">
        <v>79367.460000000006</v>
      </c>
      <c r="G41" s="42">
        <v>79367.460000000006</v>
      </c>
      <c r="H41" s="42">
        <v>79367.460000000006</v>
      </c>
      <c r="I41" s="42">
        <v>79367.460000000006</v>
      </c>
      <c r="J41" s="42">
        <v>634262.54</v>
      </c>
    </row>
    <row r="42" spans="1:10" s="39" customFormat="1" ht="25.5" customHeight="1" x14ac:dyDescent="0.25">
      <c r="A42" s="44" t="s">
        <v>80</v>
      </c>
      <c r="B42" s="45" t="s">
        <v>81</v>
      </c>
      <c r="C42" s="46">
        <v>503630</v>
      </c>
      <c r="D42" s="46">
        <v>210000</v>
      </c>
      <c r="E42" s="46">
        <v>713630</v>
      </c>
      <c r="F42" s="46">
        <v>79367.460000000006</v>
      </c>
      <c r="G42" s="46">
        <v>79367.460000000006</v>
      </c>
      <c r="H42" s="46">
        <v>79367.460000000006</v>
      </c>
      <c r="I42" s="46">
        <v>79367.460000000006</v>
      </c>
      <c r="J42" s="46">
        <v>634262.54</v>
      </c>
    </row>
    <row r="43" spans="1:10" s="39" customFormat="1" ht="25.5" customHeight="1" x14ac:dyDescent="0.25">
      <c r="A43" s="40">
        <v>3</v>
      </c>
      <c r="B43" s="41" t="s">
        <v>8</v>
      </c>
      <c r="C43" s="42">
        <f t="shared" ref="C43:E43" si="11">SUM(C44,C48,C54,C60,C63,C68,C70,C72,C75)</f>
        <v>41304720</v>
      </c>
      <c r="D43" s="42">
        <v>3904480.0600000024</v>
      </c>
      <c r="E43" s="42">
        <f t="shared" si="11"/>
        <v>45209200.060000002</v>
      </c>
      <c r="F43" s="42">
        <v>23613258.670000002</v>
      </c>
      <c r="G43" s="42">
        <v>23613258.670000002</v>
      </c>
      <c r="H43" s="42">
        <v>23613258.670000002</v>
      </c>
      <c r="I43" s="42">
        <v>23613258.670000002</v>
      </c>
      <c r="J43" s="42">
        <v>21595941.390000001</v>
      </c>
    </row>
    <row r="44" spans="1:10" s="39" customFormat="1" ht="25.5" customHeight="1" x14ac:dyDescent="0.25">
      <c r="A44" s="43">
        <v>3.1</v>
      </c>
      <c r="B44" s="37" t="s">
        <v>9</v>
      </c>
      <c r="C44" s="42">
        <f>SUM(C45:C47)</f>
        <v>9842400</v>
      </c>
      <c r="D44" s="42">
        <v>-2102850.5199999996</v>
      </c>
      <c r="E44" s="42">
        <f t="shared" ref="E44" si="12">SUM(E45:E47)</f>
        <v>7739549.4800000004</v>
      </c>
      <c r="F44" s="42">
        <v>5342128.34</v>
      </c>
      <c r="G44" s="42">
        <v>5342128.34</v>
      </c>
      <c r="H44" s="42">
        <v>5342128.34</v>
      </c>
      <c r="I44" s="42">
        <v>5342128.34</v>
      </c>
      <c r="J44" s="42">
        <v>2397421.1400000006</v>
      </c>
    </row>
    <row r="45" spans="1:10" s="39" customFormat="1" ht="25.5" customHeight="1" x14ac:dyDescent="0.25">
      <c r="A45" s="44" t="s">
        <v>82</v>
      </c>
      <c r="B45" s="45" t="s">
        <v>84</v>
      </c>
      <c r="C45" s="46">
        <v>9000000</v>
      </c>
      <c r="D45" s="46">
        <v>-2002850.5199999996</v>
      </c>
      <c r="E45" s="46">
        <v>6997149.4800000004</v>
      </c>
      <c r="F45" s="46">
        <v>4913012.76</v>
      </c>
      <c r="G45" s="46">
        <v>4913012.76</v>
      </c>
      <c r="H45" s="46">
        <v>4913012.76</v>
      </c>
      <c r="I45" s="46">
        <v>4913012.76</v>
      </c>
      <c r="J45" s="46">
        <v>2084136.7200000007</v>
      </c>
    </row>
    <row r="46" spans="1:10" s="39" customFormat="1" ht="25.5" customHeight="1" x14ac:dyDescent="0.25">
      <c r="A46" s="44" t="s">
        <v>83</v>
      </c>
      <c r="B46" s="45" t="s">
        <v>85</v>
      </c>
      <c r="C46" s="46">
        <v>840000</v>
      </c>
      <c r="D46" s="46">
        <v>-100000</v>
      </c>
      <c r="E46" s="46">
        <v>740000</v>
      </c>
      <c r="F46" s="46">
        <v>428622.57999999996</v>
      </c>
      <c r="G46" s="46">
        <v>428622.57999999996</v>
      </c>
      <c r="H46" s="46">
        <v>428622.57999999996</v>
      </c>
      <c r="I46" s="46">
        <v>428622.57999999996</v>
      </c>
      <c r="J46" s="46">
        <v>311377.42000000004</v>
      </c>
    </row>
    <row r="47" spans="1:10" s="39" customFormat="1" ht="25.5" customHeight="1" x14ac:dyDescent="0.25">
      <c r="A47" s="44" t="s">
        <v>177</v>
      </c>
      <c r="B47" s="45" t="s">
        <v>178</v>
      </c>
      <c r="C47" s="46">
        <v>2400</v>
      </c>
      <c r="D47" s="46">
        <v>0</v>
      </c>
      <c r="E47" s="46">
        <v>2400</v>
      </c>
      <c r="F47" s="46">
        <v>493</v>
      </c>
      <c r="G47" s="46">
        <v>493</v>
      </c>
      <c r="H47" s="46">
        <v>493</v>
      </c>
      <c r="I47" s="46">
        <v>493</v>
      </c>
      <c r="J47" s="46">
        <v>1907</v>
      </c>
    </row>
    <row r="48" spans="1:10" s="39" customFormat="1" ht="25.5" customHeight="1" x14ac:dyDescent="0.25">
      <c r="A48" s="43">
        <v>3.2</v>
      </c>
      <c r="B48" s="37" t="s">
        <v>10</v>
      </c>
      <c r="C48" s="42">
        <f>SUM(C49:C53)</f>
        <v>5344822</v>
      </c>
      <c r="D48" s="42">
        <v>110000</v>
      </c>
      <c r="E48" s="42">
        <f t="shared" ref="E48" si="13">SUM(E49:E53)</f>
        <v>5454822</v>
      </c>
      <c r="F48" s="42">
        <v>2560527.71</v>
      </c>
      <c r="G48" s="42">
        <v>2560527.71</v>
      </c>
      <c r="H48" s="42">
        <v>2560527.71</v>
      </c>
      <c r="I48" s="42">
        <v>2560527.71</v>
      </c>
      <c r="J48" s="42">
        <v>2894294.29</v>
      </c>
    </row>
    <row r="49" spans="1:10" s="39" customFormat="1" ht="25.5" customHeight="1" x14ac:dyDescent="0.25">
      <c r="A49" s="44" t="s">
        <v>86</v>
      </c>
      <c r="B49" s="45" t="s">
        <v>90</v>
      </c>
      <c r="C49" s="46">
        <v>449306</v>
      </c>
      <c r="D49" s="46">
        <v>600000</v>
      </c>
      <c r="E49" s="46">
        <v>1049306</v>
      </c>
      <c r="F49" s="46">
        <v>410853.4</v>
      </c>
      <c r="G49" s="46">
        <v>410853.4</v>
      </c>
      <c r="H49" s="46">
        <v>410853.4</v>
      </c>
      <c r="I49" s="46">
        <v>410853.4</v>
      </c>
      <c r="J49" s="46">
        <v>638452.6</v>
      </c>
    </row>
    <row r="50" spans="1:10" s="39" customFormat="1" ht="25.5" customHeight="1" x14ac:dyDescent="0.25">
      <c r="A50" s="44" t="s">
        <v>87</v>
      </c>
      <c r="B50" s="45" t="s">
        <v>91</v>
      </c>
      <c r="C50" s="46">
        <v>740306</v>
      </c>
      <c r="D50" s="46">
        <v>200000</v>
      </c>
      <c r="E50" s="46">
        <v>940306</v>
      </c>
      <c r="F50" s="46">
        <v>174278.31</v>
      </c>
      <c r="G50" s="46">
        <v>174278.31</v>
      </c>
      <c r="H50" s="46">
        <v>174278.31</v>
      </c>
      <c r="I50" s="46">
        <v>174278.31</v>
      </c>
      <c r="J50" s="46">
        <v>766027.69</v>
      </c>
    </row>
    <row r="51" spans="1:10" s="39" customFormat="1" ht="25.5" customHeight="1" x14ac:dyDescent="0.25">
      <c r="A51" s="44" t="s">
        <v>189</v>
      </c>
      <c r="B51" s="45" t="s">
        <v>190</v>
      </c>
      <c r="C51" s="46">
        <v>2054000</v>
      </c>
      <c r="D51" s="46">
        <v>1100000</v>
      </c>
      <c r="E51" s="46">
        <v>3154000</v>
      </c>
      <c r="F51" s="46">
        <v>1750000</v>
      </c>
      <c r="G51" s="46">
        <v>1750000</v>
      </c>
      <c r="H51" s="46">
        <v>1750000</v>
      </c>
      <c r="I51" s="46">
        <v>1750000</v>
      </c>
      <c r="J51" s="46">
        <v>1404000</v>
      </c>
    </row>
    <row r="52" spans="1:10" s="39" customFormat="1" ht="25.5" customHeight="1" x14ac:dyDescent="0.25">
      <c r="A52" s="44" t="s">
        <v>88</v>
      </c>
      <c r="B52" s="45" t="s">
        <v>92</v>
      </c>
      <c r="C52" s="46">
        <v>1600000</v>
      </c>
      <c r="D52" s="46">
        <v>-1600000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</row>
    <row r="53" spans="1:10" s="39" customFormat="1" ht="25.5" customHeight="1" x14ac:dyDescent="0.25">
      <c r="A53" s="44" t="s">
        <v>89</v>
      </c>
      <c r="B53" s="45" t="s">
        <v>93</v>
      </c>
      <c r="C53" s="46">
        <v>501210</v>
      </c>
      <c r="D53" s="46">
        <v>-190000</v>
      </c>
      <c r="E53" s="46">
        <v>311210</v>
      </c>
      <c r="F53" s="46">
        <v>225396</v>
      </c>
      <c r="G53" s="46">
        <v>225396</v>
      </c>
      <c r="H53" s="46">
        <v>225396</v>
      </c>
      <c r="I53" s="46">
        <v>225396</v>
      </c>
      <c r="J53" s="46">
        <v>85814</v>
      </c>
    </row>
    <row r="54" spans="1:10" s="39" customFormat="1" ht="25.5" customHeight="1" x14ac:dyDescent="0.25">
      <c r="A54" s="43">
        <v>3.3</v>
      </c>
      <c r="B54" s="37" t="s">
        <v>27</v>
      </c>
      <c r="C54" s="42">
        <f t="shared" ref="C54:E54" si="14">SUM(C55:C59)</f>
        <v>2168000</v>
      </c>
      <c r="D54" s="42">
        <v>-458000</v>
      </c>
      <c r="E54" s="42">
        <f t="shared" si="14"/>
        <v>1710000</v>
      </c>
      <c r="F54" s="42">
        <v>638524.57000000007</v>
      </c>
      <c r="G54" s="42">
        <v>638524.57000000007</v>
      </c>
      <c r="H54" s="42">
        <v>638524.57000000007</v>
      </c>
      <c r="I54" s="42">
        <v>638524.57000000007</v>
      </c>
      <c r="J54" s="42">
        <v>1071475.43</v>
      </c>
    </row>
    <row r="55" spans="1:10" s="39" customFormat="1" ht="25.5" customHeight="1" x14ac:dyDescent="0.25">
      <c r="A55" s="44" t="s">
        <v>94</v>
      </c>
      <c r="B55" s="45" t="s">
        <v>100</v>
      </c>
      <c r="C55" s="46">
        <v>150000</v>
      </c>
      <c r="D55" s="46">
        <v>0</v>
      </c>
      <c r="E55" s="46">
        <v>150000</v>
      </c>
      <c r="F55" s="46">
        <v>68061.740000000005</v>
      </c>
      <c r="G55" s="46">
        <v>68061.740000000005</v>
      </c>
      <c r="H55" s="46">
        <v>68061.740000000005</v>
      </c>
      <c r="I55" s="46">
        <v>68061.740000000005</v>
      </c>
      <c r="J55" s="46">
        <v>81938.259999999995</v>
      </c>
    </row>
    <row r="56" spans="1:10" s="39" customFormat="1" ht="25.5" customHeight="1" x14ac:dyDescent="0.25">
      <c r="A56" s="44" t="s">
        <v>95</v>
      </c>
      <c r="B56" s="45" t="s">
        <v>101</v>
      </c>
      <c r="C56" s="46">
        <v>450000</v>
      </c>
      <c r="D56" s="46">
        <v>-250000</v>
      </c>
      <c r="E56" s="46">
        <v>200000</v>
      </c>
      <c r="F56" s="46">
        <v>84675.62</v>
      </c>
      <c r="G56" s="46">
        <v>84675.62</v>
      </c>
      <c r="H56" s="46">
        <v>84675.62</v>
      </c>
      <c r="I56" s="46">
        <v>84675.62</v>
      </c>
      <c r="J56" s="46">
        <v>115324.38</v>
      </c>
    </row>
    <row r="57" spans="1:10" s="48" customFormat="1" ht="25.5" customHeight="1" x14ac:dyDescent="0.25">
      <c r="A57" s="44" t="s">
        <v>97</v>
      </c>
      <c r="B57" s="45" t="s">
        <v>103</v>
      </c>
      <c r="C57" s="46">
        <v>760000</v>
      </c>
      <c r="D57" s="46">
        <v>400000</v>
      </c>
      <c r="E57" s="46">
        <v>1160000</v>
      </c>
      <c r="F57" s="46">
        <v>443819.72000000003</v>
      </c>
      <c r="G57" s="46">
        <v>443819.72000000003</v>
      </c>
      <c r="H57" s="46">
        <v>443819.72000000003</v>
      </c>
      <c r="I57" s="46">
        <v>443819.72000000003</v>
      </c>
      <c r="J57" s="46">
        <v>716180.28</v>
      </c>
    </row>
    <row r="58" spans="1:10" s="48" customFormat="1" ht="25.5" customHeight="1" x14ac:dyDescent="0.25">
      <c r="A58" s="44" t="s">
        <v>98</v>
      </c>
      <c r="B58" s="45" t="s">
        <v>104</v>
      </c>
      <c r="C58" s="46">
        <v>8000</v>
      </c>
      <c r="D58" s="46">
        <v>-8000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</row>
    <row r="59" spans="1:10" s="48" customFormat="1" ht="25.5" customHeight="1" x14ac:dyDescent="0.25">
      <c r="A59" s="44" t="s">
        <v>99</v>
      </c>
      <c r="B59" s="45" t="s">
        <v>105</v>
      </c>
      <c r="C59" s="46">
        <v>800000</v>
      </c>
      <c r="D59" s="46">
        <v>-600000</v>
      </c>
      <c r="E59" s="46">
        <v>200000</v>
      </c>
      <c r="F59" s="46">
        <v>41967.49</v>
      </c>
      <c r="G59" s="46">
        <v>41967.49</v>
      </c>
      <c r="H59" s="46">
        <v>41967.49</v>
      </c>
      <c r="I59" s="46">
        <v>41967.49</v>
      </c>
      <c r="J59" s="46">
        <v>158032.51</v>
      </c>
    </row>
    <row r="60" spans="1:10" s="48" customFormat="1" ht="25.5" customHeight="1" x14ac:dyDescent="0.25">
      <c r="A60" s="43">
        <v>3.4</v>
      </c>
      <c r="B60" s="37" t="s">
        <v>28</v>
      </c>
      <c r="C60" s="42">
        <f>SUM(C61:C62)</f>
        <v>1940000</v>
      </c>
      <c r="D60" s="42">
        <v>-357698</v>
      </c>
      <c r="E60" s="42">
        <f t="shared" ref="E60" si="15">SUM(E61:E62)</f>
        <v>1582302</v>
      </c>
      <c r="F60" s="42">
        <v>1369312.9300000002</v>
      </c>
      <c r="G60" s="42">
        <v>1369312.9300000002</v>
      </c>
      <c r="H60" s="42">
        <v>1369312.9300000002</v>
      </c>
      <c r="I60" s="42">
        <v>1369312.9300000002</v>
      </c>
      <c r="J60" s="42">
        <v>212989.06999999983</v>
      </c>
    </row>
    <row r="61" spans="1:10" s="48" customFormat="1" ht="25.5" customHeight="1" x14ac:dyDescent="0.25">
      <c r="A61" s="44" t="s">
        <v>106</v>
      </c>
      <c r="B61" s="45" t="s">
        <v>107</v>
      </c>
      <c r="C61" s="46">
        <v>240000</v>
      </c>
      <c r="D61" s="46">
        <v>0</v>
      </c>
      <c r="E61" s="46">
        <v>240000</v>
      </c>
      <c r="F61" s="46">
        <v>168645.31</v>
      </c>
      <c r="G61" s="46">
        <v>168645.31</v>
      </c>
      <c r="H61" s="46">
        <v>168645.31</v>
      </c>
      <c r="I61" s="46">
        <v>168645.31</v>
      </c>
      <c r="J61" s="46">
        <v>71354.69</v>
      </c>
    </row>
    <row r="62" spans="1:10" s="48" customFormat="1" ht="25.5" customHeight="1" x14ac:dyDescent="0.25">
      <c r="A62" s="44" t="s">
        <v>179</v>
      </c>
      <c r="B62" s="45" t="s">
        <v>180</v>
      </c>
      <c r="C62" s="46">
        <v>1700000</v>
      </c>
      <c r="D62" s="46">
        <v>-357698</v>
      </c>
      <c r="E62" s="46">
        <v>1342302</v>
      </c>
      <c r="F62" s="46">
        <v>1200667.6200000001</v>
      </c>
      <c r="G62" s="46">
        <v>1200667.6200000001</v>
      </c>
      <c r="H62" s="46">
        <v>1200667.6200000001</v>
      </c>
      <c r="I62" s="46">
        <v>1200667.6200000001</v>
      </c>
      <c r="J62" s="46">
        <v>141634.37999999989</v>
      </c>
    </row>
    <row r="63" spans="1:10" s="48" customFormat="1" ht="25.5" customHeight="1" x14ac:dyDescent="0.25">
      <c r="A63" s="43">
        <v>3.5</v>
      </c>
      <c r="B63" s="37" t="s">
        <v>29</v>
      </c>
      <c r="C63" s="42">
        <f>SUM(C64:C67)</f>
        <v>6856885</v>
      </c>
      <c r="D63" s="42">
        <v>7150000</v>
      </c>
      <c r="E63" s="42">
        <f t="shared" ref="E63" si="16">SUM(E64:E67)</f>
        <v>14006885</v>
      </c>
      <c r="F63" s="42">
        <v>4112287</v>
      </c>
      <c r="G63" s="42">
        <v>4112287</v>
      </c>
      <c r="H63" s="42">
        <v>4112287</v>
      </c>
      <c r="I63" s="42">
        <v>4112287</v>
      </c>
      <c r="J63" s="42">
        <v>9894598</v>
      </c>
    </row>
    <row r="64" spans="1:10" s="48" customFormat="1" ht="25.5" customHeight="1" x14ac:dyDescent="0.25">
      <c r="A64" s="44" t="s">
        <v>108</v>
      </c>
      <c r="B64" s="45" t="s">
        <v>113</v>
      </c>
      <c r="C64" s="46">
        <v>4636885</v>
      </c>
      <c r="D64" s="46">
        <v>7350000</v>
      </c>
      <c r="E64" s="46">
        <v>11986885</v>
      </c>
      <c r="F64" s="46">
        <v>2650332.77</v>
      </c>
      <c r="G64" s="46">
        <v>2650332.77</v>
      </c>
      <c r="H64" s="46">
        <v>2650332.77</v>
      </c>
      <c r="I64" s="46">
        <v>2650332.77</v>
      </c>
      <c r="J64" s="46">
        <v>9336552.2300000004</v>
      </c>
    </row>
    <row r="65" spans="1:10" s="48" customFormat="1" ht="25.5" customHeight="1" x14ac:dyDescent="0.25">
      <c r="A65" s="44" t="s">
        <v>109</v>
      </c>
      <c r="B65" s="45" t="s">
        <v>114</v>
      </c>
      <c r="C65" s="46">
        <v>1970000</v>
      </c>
      <c r="D65" s="46">
        <v>0</v>
      </c>
      <c r="E65" s="46">
        <v>1970000</v>
      </c>
      <c r="F65" s="46">
        <v>1456386.23</v>
      </c>
      <c r="G65" s="46">
        <v>1456386.23</v>
      </c>
      <c r="H65" s="46">
        <v>1456386.23</v>
      </c>
      <c r="I65" s="46">
        <v>1456386.23</v>
      </c>
      <c r="J65" s="46">
        <v>513613.77</v>
      </c>
    </row>
    <row r="66" spans="1:10" s="48" customFormat="1" ht="25.5" customHeight="1" x14ac:dyDescent="0.25">
      <c r="A66" s="44" t="s">
        <v>110</v>
      </c>
      <c r="B66" s="45" t="s">
        <v>115</v>
      </c>
      <c r="C66" s="46">
        <v>200000</v>
      </c>
      <c r="D66" s="46">
        <v>-200000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</row>
    <row r="67" spans="1:10" s="48" customFormat="1" ht="25.5" customHeight="1" x14ac:dyDescent="0.25">
      <c r="A67" s="44" t="s">
        <v>112</v>
      </c>
      <c r="B67" s="45" t="s">
        <v>117</v>
      </c>
      <c r="C67" s="46">
        <v>50000</v>
      </c>
      <c r="D67" s="46">
        <v>0</v>
      </c>
      <c r="E67" s="46">
        <v>50000</v>
      </c>
      <c r="F67" s="46">
        <v>5568</v>
      </c>
      <c r="G67" s="46">
        <v>5568</v>
      </c>
      <c r="H67" s="46">
        <v>5568</v>
      </c>
      <c r="I67" s="46">
        <v>5568</v>
      </c>
      <c r="J67" s="46">
        <v>44432</v>
      </c>
    </row>
    <row r="68" spans="1:10" s="48" customFormat="1" ht="25.5" customHeight="1" x14ac:dyDescent="0.25">
      <c r="A68" s="43">
        <v>3.6</v>
      </c>
      <c r="B68" s="37" t="s">
        <v>30</v>
      </c>
      <c r="C68" s="42">
        <f>SUM(C69)</f>
        <v>554226</v>
      </c>
      <c r="D68" s="42">
        <v>100000</v>
      </c>
      <c r="E68" s="42">
        <f t="shared" ref="E68" si="17">SUM(E69)</f>
        <v>654226</v>
      </c>
      <c r="F68" s="42">
        <v>543185.32999999996</v>
      </c>
      <c r="G68" s="42">
        <v>543185.32999999996</v>
      </c>
      <c r="H68" s="42">
        <v>543185.32999999996</v>
      </c>
      <c r="I68" s="42">
        <v>543185.32999999996</v>
      </c>
      <c r="J68" s="42">
        <v>111040.67000000004</v>
      </c>
    </row>
    <row r="69" spans="1:10" s="48" customFormat="1" ht="25.5" customHeight="1" x14ac:dyDescent="0.25">
      <c r="A69" s="44" t="s">
        <v>118</v>
      </c>
      <c r="B69" s="45" t="s">
        <v>119</v>
      </c>
      <c r="C69" s="46">
        <v>554226</v>
      </c>
      <c r="D69" s="46">
        <v>100000</v>
      </c>
      <c r="E69" s="46">
        <v>654226</v>
      </c>
      <c r="F69" s="46">
        <v>543185.32999999996</v>
      </c>
      <c r="G69" s="46">
        <v>543185.32999999996</v>
      </c>
      <c r="H69" s="46">
        <v>543185.32999999996</v>
      </c>
      <c r="I69" s="46">
        <v>543185.32999999996</v>
      </c>
      <c r="J69" s="46">
        <v>111040.67000000004</v>
      </c>
    </row>
    <row r="70" spans="1:10" s="48" customFormat="1" ht="25.5" customHeight="1" x14ac:dyDescent="0.25">
      <c r="A70" s="43">
        <v>3.7</v>
      </c>
      <c r="B70" s="37" t="s">
        <v>11</v>
      </c>
      <c r="C70" s="42">
        <f>SUM(C71)</f>
        <v>121886</v>
      </c>
      <c r="D70" s="42">
        <v>-50000</v>
      </c>
      <c r="E70" s="42">
        <f t="shared" ref="E70" si="18">SUM(E71)</f>
        <v>71886</v>
      </c>
      <c r="F70" s="42">
        <v>7402.01</v>
      </c>
      <c r="G70" s="42">
        <v>7402.01</v>
      </c>
      <c r="H70" s="42">
        <v>7402.01</v>
      </c>
      <c r="I70" s="42">
        <v>7402.01</v>
      </c>
      <c r="J70" s="42">
        <v>64483.99</v>
      </c>
    </row>
    <row r="71" spans="1:10" s="48" customFormat="1" ht="25.5" customHeight="1" x14ac:dyDescent="0.25">
      <c r="A71" s="44" t="s">
        <v>120</v>
      </c>
      <c r="B71" s="45" t="s">
        <v>181</v>
      </c>
      <c r="C71" s="46">
        <v>121886</v>
      </c>
      <c r="D71" s="46">
        <v>-50000</v>
      </c>
      <c r="E71" s="46">
        <v>71886</v>
      </c>
      <c r="F71" s="46">
        <v>7402.01</v>
      </c>
      <c r="G71" s="46">
        <v>7402.01</v>
      </c>
      <c r="H71" s="46">
        <v>7402.01</v>
      </c>
      <c r="I71" s="46">
        <v>7402.01</v>
      </c>
      <c r="J71" s="46">
        <v>64483.99</v>
      </c>
    </row>
    <row r="72" spans="1:10" s="48" customFormat="1" ht="25.5" customHeight="1" x14ac:dyDescent="0.25">
      <c r="A72" s="43">
        <v>3.8</v>
      </c>
      <c r="B72" s="37" t="s">
        <v>12</v>
      </c>
      <c r="C72" s="42">
        <f t="shared" ref="C72:E72" si="19">SUM(C73:C74)</f>
        <v>5507492</v>
      </c>
      <c r="D72" s="42">
        <v>-4148000</v>
      </c>
      <c r="E72" s="42">
        <f t="shared" si="19"/>
        <v>1359492</v>
      </c>
      <c r="F72" s="42">
        <v>240927.25</v>
      </c>
      <c r="G72" s="42">
        <v>240927.25</v>
      </c>
      <c r="H72" s="42">
        <v>240927.25</v>
      </c>
      <c r="I72" s="42">
        <v>240927.25</v>
      </c>
      <c r="J72" s="42">
        <v>1118564.75</v>
      </c>
    </row>
    <row r="73" spans="1:10" s="48" customFormat="1" ht="25.5" customHeight="1" x14ac:dyDescent="0.25">
      <c r="A73" s="44" t="s">
        <v>121</v>
      </c>
      <c r="B73" s="45" t="s">
        <v>123</v>
      </c>
      <c r="C73" s="46">
        <v>1831285</v>
      </c>
      <c r="D73" s="46">
        <v>-1348000</v>
      </c>
      <c r="E73" s="46">
        <v>483285</v>
      </c>
      <c r="F73" s="46">
        <v>149819.25</v>
      </c>
      <c r="G73" s="46">
        <v>149819.25</v>
      </c>
      <c r="H73" s="46">
        <v>149819.25</v>
      </c>
      <c r="I73" s="46">
        <v>149819.25</v>
      </c>
      <c r="J73" s="46">
        <v>333465.75</v>
      </c>
    </row>
    <row r="74" spans="1:10" s="48" customFormat="1" ht="25.5" customHeight="1" x14ac:dyDescent="0.25">
      <c r="A74" s="44" t="s">
        <v>122</v>
      </c>
      <c r="B74" s="45" t="s">
        <v>124</v>
      </c>
      <c r="C74" s="46">
        <v>3676207</v>
      </c>
      <c r="D74" s="46">
        <v>-2800000</v>
      </c>
      <c r="E74" s="46">
        <v>876207</v>
      </c>
      <c r="F74" s="46">
        <v>91108</v>
      </c>
      <c r="G74" s="46">
        <v>91108</v>
      </c>
      <c r="H74" s="46">
        <v>91108</v>
      </c>
      <c r="I74" s="46">
        <v>91108</v>
      </c>
      <c r="J74" s="46">
        <v>785099</v>
      </c>
    </row>
    <row r="75" spans="1:10" s="39" customFormat="1" ht="25.5" customHeight="1" x14ac:dyDescent="0.25">
      <c r="A75" s="43">
        <v>3.9</v>
      </c>
      <c r="B75" s="37" t="s">
        <v>13</v>
      </c>
      <c r="C75" s="42">
        <f>SUM(C76:C80)</f>
        <v>8969009</v>
      </c>
      <c r="D75" s="42">
        <v>3661028.58</v>
      </c>
      <c r="E75" s="42">
        <f t="shared" ref="E75" si="20">SUM(E76:E80)</f>
        <v>12630037.58</v>
      </c>
      <c r="F75" s="42">
        <v>8798963.5300000012</v>
      </c>
      <c r="G75" s="42">
        <v>8798963.5300000012</v>
      </c>
      <c r="H75" s="42">
        <v>8798963.5300000012</v>
      </c>
      <c r="I75" s="42">
        <v>8798963.5300000012</v>
      </c>
      <c r="J75" s="42">
        <v>3831074.0499999989</v>
      </c>
    </row>
    <row r="76" spans="1:10" s="39" customFormat="1" ht="25.5" customHeight="1" x14ac:dyDescent="0.25">
      <c r="A76" s="44" t="s">
        <v>125</v>
      </c>
      <c r="B76" s="45" t="s">
        <v>130</v>
      </c>
      <c r="C76" s="46">
        <v>445352</v>
      </c>
      <c r="D76" s="46">
        <v>0</v>
      </c>
      <c r="E76" s="46">
        <v>445352</v>
      </c>
      <c r="F76" s="46">
        <v>222207.73</v>
      </c>
      <c r="G76" s="46">
        <v>222207.73</v>
      </c>
      <c r="H76" s="46">
        <v>222207.73</v>
      </c>
      <c r="I76" s="46">
        <v>222207.73</v>
      </c>
      <c r="J76" s="46">
        <v>223144.27</v>
      </c>
    </row>
    <row r="77" spans="1:10" s="39" customFormat="1" ht="25.5" customHeight="1" x14ac:dyDescent="0.25">
      <c r="A77" s="44" t="s">
        <v>126</v>
      </c>
      <c r="B77" s="45" t="s">
        <v>131</v>
      </c>
      <c r="C77" s="46">
        <v>8000</v>
      </c>
      <c r="D77" s="46">
        <v>-8000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</row>
    <row r="78" spans="1:10" s="39" customFormat="1" ht="25.5" customHeight="1" x14ac:dyDescent="0.25">
      <c r="A78" s="44" t="s">
        <v>127</v>
      </c>
      <c r="B78" s="45" t="s">
        <v>132</v>
      </c>
      <c r="C78" s="46">
        <v>1800000</v>
      </c>
      <c r="D78" s="46">
        <v>-1700000</v>
      </c>
      <c r="E78" s="46">
        <v>100000</v>
      </c>
      <c r="F78" s="46">
        <v>0</v>
      </c>
      <c r="G78" s="46">
        <v>0</v>
      </c>
      <c r="H78" s="46">
        <v>0</v>
      </c>
      <c r="I78" s="46">
        <v>0</v>
      </c>
      <c r="J78" s="46">
        <v>100000</v>
      </c>
    </row>
    <row r="79" spans="1:10" s="39" customFormat="1" ht="25.5" customHeight="1" x14ac:dyDescent="0.25">
      <c r="A79" s="44" t="s">
        <v>128</v>
      </c>
      <c r="B79" s="45" t="s">
        <v>133</v>
      </c>
      <c r="C79" s="46">
        <v>3540000</v>
      </c>
      <c r="D79" s="46">
        <v>0</v>
      </c>
      <c r="E79" s="46">
        <v>3540000</v>
      </c>
      <c r="F79" s="46">
        <v>2225846</v>
      </c>
      <c r="G79" s="46">
        <v>2225846</v>
      </c>
      <c r="H79" s="46">
        <v>2225846</v>
      </c>
      <c r="I79" s="46">
        <v>2225846</v>
      </c>
      <c r="J79" s="46">
        <v>1314154</v>
      </c>
    </row>
    <row r="80" spans="1:10" s="39" customFormat="1" ht="25.5" customHeight="1" x14ac:dyDescent="0.25">
      <c r="A80" s="44" t="s">
        <v>129</v>
      </c>
      <c r="B80" s="45" t="s">
        <v>13</v>
      </c>
      <c r="C80" s="46">
        <v>3175657</v>
      </c>
      <c r="D80" s="46">
        <v>5369028.5800000001</v>
      </c>
      <c r="E80" s="46">
        <v>8544685.5800000001</v>
      </c>
      <c r="F80" s="46">
        <v>6350909.8000000007</v>
      </c>
      <c r="G80" s="46">
        <v>6350909.8000000007</v>
      </c>
      <c r="H80" s="46">
        <v>6350909.8000000007</v>
      </c>
      <c r="I80" s="46">
        <v>6350909.8000000007</v>
      </c>
      <c r="J80" s="46">
        <v>2193775.7799999993</v>
      </c>
    </row>
    <row r="81" spans="1:10" s="39" customFormat="1" ht="25.5" customHeight="1" x14ac:dyDescent="0.25">
      <c r="A81" s="40">
        <v>4</v>
      </c>
      <c r="B81" s="41" t="s">
        <v>31</v>
      </c>
      <c r="C81" s="42">
        <f t="shared" ref="C81:E81" si="21">SUM(C82,C84,C86,C89)</f>
        <v>23409044</v>
      </c>
      <c r="D81" s="42">
        <v>5125805</v>
      </c>
      <c r="E81" s="42">
        <f t="shared" si="21"/>
        <v>28534849</v>
      </c>
      <c r="F81" s="42">
        <v>13122029.1</v>
      </c>
      <c r="G81" s="42">
        <v>13122029.1</v>
      </c>
      <c r="H81" s="42">
        <v>13122029.1</v>
      </c>
      <c r="I81" s="42">
        <v>13122029.1</v>
      </c>
      <c r="J81" s="42">
        <v>15412819.9</v>
      </c>
    </row>
    <row r="82" spans="1:10" s="39" customFormat="1" ht="25.5" customHeight="1" x14ac:dyDescent="0.25">
      <c r="A82" s="43">
        <v>4.0999999999999996</v>
      </c>
      <c r="B82" s="37" t="s">
        <v>32</v>
      </c>
      <c r="C82" s="42">
        <f>SUM(C83)</f>
        <v>12000000</v>
      </c>
      <c r="D82" s="42">
        <v>6053928</v>
      </c>
      <c r="E82" s="42">
        <f t="shared" ref="E82" si="22">SUM(E83)</f>
        <v>18053928</v>
      </c>
      <c r="F82" s="42">
        <v>8000000</v>
      </c>
      <c r="G82" s="42">
        <v>8000000</v>
      </c>
      <c r="H82" s="42">
        <v>8000000</v>
      </c>
      <c r="I82" s="42">
        <v>8000000</v>
      </c>
      <c r="J82" s="42">
        <v>10053928</v>
      </c>
    </row>
    <row r="83" spans="1:10" s="39" customFormat="1" ht="25.5" customHeight="1" x14ac:dyDescent="0.25">
      <c r="A83" s="44" t="s">
        <v>134</v>
      </c>
      <c r="B83" s="45" t="s">
        <v>135</v>
      </c>
      <c r="C83" s="46">
        <v>12000000</v>
      </c>
      <c r="D83" s="46">
        <v>6053928</v>
      </c>
      <c r="E83" s="46">
        <v>18053928</v>
      </c>
      <c r="F83" s="46">
        <v>8000000</v>
      </c>
      <c r="G83" s="46">
        <v>8000000</v>
      </c>
      <c r="H83" s="46">
        <v>8000000</v>
      </c>
      <c r="I83" s="46">
        <v>8000000</v>
      </c>
      <c r="J83" s="46">
        <v>10053928</v>
      </c>
    </row>
    <row r="84" spans="1:10" s="39" customFormat="1" ht="25.5" customHeight="1" x14ac:dyDescent="0.25">
      <c r="A84" s="43" t="s">
        <v>136</v>
      </c>
      <c r="B84" s="37" t="s">
        <v>14</v>
      </c>
      <c r="C84" s="42">
        <f>SUM(C85)</f>
        <v>5697915</v>
      </c>
      <c r="D84" s="42">
        <v>-5697915</v>
      </c>
      <c r="E84" s="42">
        <f t="shared" ref="E84" si="23">SUM(E85)</f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</row>
    <row r="85" spans="1:10" s="39" customFormat="1" ht="25.5" customHeight="1" x14ac:dyDescent="0.25">
      <c r="A85" s="44" t="s">
        <v>196</v>
      </c>
      <c r="B85" s="45" t="s">
        <v>197</v>
      </c>
      <c r="C85" s="46">
        <v>5697915</v>
      </c>
      <c r="D85" s="46">
        <v>-5697915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</row>
    <row r="86" spans="1:10" s="39" customFormat="1" ht="25.5" customHeight="1" x14ac:dyDescent="0.25">
      <c r="A86" s="43">
        <v>4.4000000000000004</v>
      </c>
      <c r="B86" s="37" t="s">
        <v>15</v>
      </c>
      <c r="C86" s="42">
        <f t="shared" ref="C86:E86" si="24">SUM(C87:C88)</f>
        <v>1500000</v>
      </c>
      <c r="D86" s="42">
        <v>6769792</v>
      </c>
      <c r="E86" s="42">
        <f t="shared" si="24"/>
        <v>8269792</v>
      </c>
      <c r="F86" s="42">
        <v>4635999.68</v>
      </c>
      <c r="G86" s="42">
        <v>4635999.68</v>
      </c>
      <c r="H86" s="42">
        <v>4635999.68</v>
      </c>
      <c r="I86" s="42">
        <v>4635999.68</v>
      </c>
      <c r="J86" s="42">
        <v>3633792.3200000003</v>
      </c>
    </row>
    <row r="87" spans="1:10" s="39" customFormat="1" ht="25.5" customHeight="1" x14ac:dyDescent="0.25">
      <c r="A87" s="44" t="s">
        <v>137</v>
      </c>
      <c r="B87" s="45" t="s">
        <v>140</v>
      </c>
      <c r="C87" s="46">
        <v>0</v>
      </c>
      <c r="D87" s="46">
        <v>7769792</v>
      </c>
      <c r="E87" s="46">
        <v>7769792</v>
      </c>
      <c r="F87" s="46">
        <v>4562499.68</v>
      </c>
      <c r="G87" s="46">
        <v>4562499.68</v>
      </c>
      <c r="H87" s="46">
        <v>4562499.68</v>
      </c>
      <c r="I87" s="46">
        <v>4562499.68</v>
      </c>
      <c r="J87" s="46">
        <v>3207292.3200000003</v>
      </c>
    </row>
    <row r="88" spans="1:10" s="39" customFormat="1" ht="25.5" customHeight="1" x14ac:dyDescent="0.25">
      <c r="A88" s="44" t="s">
        <v>138</v>
      </c>
      <c r="B88" s="45" t="s">
        <v>141</v>
      </c>
      <c r="C88" s="46">
        <v>1500000</v>
      </c>
      <c r="D88" s="46">
        <v>-1000000</v>
      </c>
      <c r="E88" s="46">
        <v>500000</v>
      </c>
      <c r="F88" s="46">
        <v>73500</v>
      </c>
      <c r="G88" s="46">
        <v>73500</v>
      </c>
      <c r="H88" s="46">
        <v>73500</v>
      </c>
      <c r="I88" s="46">
        <v>73500</v>
      </c>
      <c r="J88" s="46">
        <v>426500</v>
      </c>
    </row>
    <row r="89" spans="1:10" s="49" customFormat="1" ht="25.5" customHeight="1" x14ac:dyDescent="0.25">
      <c r="A89" s="43" t="s">
        <v>219</v>
      </c>
      <c r="B89" s="37" t="s">
        <v>212</v>
      </c>
      <c r="C89" s="42">
        <f>SUM(C90)</f>
        <v>4211129</v>
      </c>
      <c r="D89" s="42">
        <v>-2000000</v>
      </c>
      <c r="E89" s="42">
        <f t="shared" ref="E89" si="25">SUM(E90)</f>
        <v>2211129</v>
      </c>
      <c r="F89" s="42">
        <v>486029.42</v>
      </c>
      <c r="G89" s="42">
        <v>486029.42</v>
      </c>
      <c r="H89" s="42">
        <v>486029.42</v>
      </c>
      <c r="I89" s="42">
        <v>486029.42</v>
      </c>
      <c r="J89" s="42">
        <v>1725099.58</v>
      </c>
    </row>
    <row r="90" spans="1:10" s="49" customFormat="1" ht="25.5" customHeight="1" x14ac:dyDescent="0.25">
      <c r="A90" s="44" t="s">
        <v>220</v>
      </c>
      <c r="B90" s="45" t="s">
        <v>221</v>
      </c>
      <c r="C90" s="46">
        <v>4211129</v>
      </c>
      <c r="D90" s="46">
        <v>-2000000</v>
      </c>
      <c r="E90" s="46">
        <v>2211129</v>
      </c>
      <c r="F90" s="46">
        <v>486029.42</v>
      </c>
      <c r="G90" s="46">
        <v>486029.42</v>
      </c>
      <c r="H90" s="46">
        <v>486029.42</v>
      </c>
      <c r="I90" s="46">
        <v>486029.42</v>
      </c>
      <c r="J90" s="46">
        <v>1725099.58</v>
      </c>
    </row>
    <row r="91" spans="1:10" s="39" customFormat="1" ht="25.5" customHeight="1" x14ac:dyDescent="0.25">
      <c r="A91" s="40">
        <v>5</v>
      </c>
      <c r="B91" s="41" t="s">
        <v>16</v>
      </c>
      <c r="C91" s="42">
        <f t="shared" ref="C91:E91" si="26">SUM(C92,C95,C97,C99,C101,C104)</f>
        <v>3258654</v>
      </c>
      <c r="D91" s="42">
        <v>-70184</v>
      </c>
      <c r="E91" s="42">
        <f t="shared" si="26"/>
        <v>3188470</v>
      </c>
      <c r="F91" s="42">
        <v>592598.19999999995</v>
      </c>
      <c r="G91" s="42">
        <v>592598.19999999995</v>
      </c>
      <c r="H91" s="42">
        <v>592598.19999999995</v>
      </c>
      <c r="I91" s="42">
        <v>592598.19999999995</v>
      </c>
      <c r="J91" s="42">
        <v>2595871.7999999998</v>
      </c>
    </row>
    <row r="92" spans="1:10" s="39" customFormat="1" ht="25.5" customHeight="1" x14ac:dyDescent="0.25">
      <c r="A92" s="43">
        <v>5.0999999999999996</v>
      </c>
      <c r="B92" s="37" t="s">
        <v>17</v>
      </c>
      <c r="C92" s="42">
        <f>SUM(C93:C94)</f>
        <v>546544</v>
      </c>
      <c r="D92" s="42">
        <v>279984</v>
      </c>
      <c r="E92" s="42">
        <f t="shared" ref="E92" si="27">SUM(E93:E94)</f>
        <v>826528</v>
      </c>
      <c r="F92" s="42">
        <v>210656.2</v>
      </c>
      <c r="G92" s="42">
        <v>210656.2</v>
      </c>
      <c r="H92" s="42">
        <v>210656.2</v>
      </c>
      <c r="I92" s="42">
        <v>210656.2</v>
      </c>
      <c r="J92" s="42">
        <v>615871.80000000005</v>
      </c>
    </row>
    <row r="93" spans="1:10" s="39" customFormat="1" ht="25.5" customHeight="1" x14ac:dyDescent="0.25">
      <c r="A93" s="44" t="s">
        <v>143</v>
      </c>
      <c r="B93" s="45" t="s">
        <v>145</v>
      </c>
      <c r="C93" s="46">
        <v>242000</v>
      </c>
      <c r="D93" s="46">
        <v>331596</v>
      </c>
      <c r="E93" s="46">
        <v>573596</v>
      </c>
      <c r="F93" s="46">
        <v>124502.99</v>
      </c>
      <c r="G93" s="46">
        <v>124502.99</v>
      </c>
      <c r="H93" s="46">
        <v>124502.99</v>
      </c>
      <c r="I93" s="46">
        <v>124502.99</v>
      </c>
      <c r="J93" s="46">
        <v>449093.01</v>
      </c>
    </row>
    <row r="94" spans="1:10" s="39" customFormat="1" ht="25.5" customHeight="1" x14ac:dyDescent="0.25">
      <c r="A94" s="44" t="s">
        <v>144</v>
      </c>
      <c r="B94" s="45" t="s">
        <v>146</v>
      </c>
      <c r="C94" s="46">
        <v>304544</v>
      </c>
      <c r="D94" s="46">
        <v>-51612</v>
      </c>
      <c r="E94" s="46">
        <v>252932</v>
      </c>
      <c r="F94" s="46">
        <v>86153.21</v>
      </c>
      <c r="G94" s="46">
        <v>86153.21</v>
      </c>
      <c r="H94" s="46">
        <v>86153.21</v>
      </c>
      <c r="I94" s="46">
        <v>86153.21</v>
      </c>
      <c r="J94" s="46">
        <v>166778.78999999998</v>
      </c>
    </row>
    <row r="95" spans="1:10" s="39" customFormat="1" ht="25.5" customHeight="1" x14ac:dyDescent="0.25">
      <c r="A95" s="43">
        <v>5.2</v>
      </c>
      <c r="B95" s="37" t="s">
        <v>33</v>
      </c>
      <c r="C95" s="42">
        <f>SUM(C96)</f>
        <v>181596</v>
      </c>
      <c r="D95" s="42">
        <v>-123654</v>
      </c>
      <c r="E95" s="42">
        <f t="shared" ref="E95" si="28">SUM(E96)</f>
        <v>57942</v>
      </c>
      <c r="F95" s="42">
        <v>57942</v>
      </c>
      <c r="G95" s="42">
        <v>57942</v>
      </c>
      <c r="H95" s="42">
        <v>57942</v>
      </c>
      <c r="I95" s="42">
        <v>57942</v>
      </c>
      <c r="J95" s="42">
        <v>0</v>
      </c>
    </row>
    <row r="96" spans="1:10" s="39" customFormat="1" ht="25.5" customHeight="1" x14ac:dyDescent="0.25">
      <c r="A96" s="44" t="s">
        <v>147</v>
      </c>
      <c r="B96" s="45" t="s">
        <v>149</v>
      </c>
      <c r="C96" s="46">
        <v>181596</v>
      </c>
      <c r="D96" s="46">
        <v>-123654</v>
      </c>
      <c r="E96" s="46">
        <v>57942</v>
      </c>
      <c r="F96" s="46">
        <v>57942</v>
      </c>
      <c r="G96" s="46">
        <v>57942</v>
      </c>
      <c r="H96" s="46">
        <v>57942</v>
      </c>
      <c r="I96" s="46">
        <v>57942</v>
      </c>
      <c r="J96" s="46">
        <v>0</v>
      </c>
    </row>
    <row r="97" spans="1:10" s="39" customFormat="1" ht="25.5" customHeight="1" x14ac:dyDescent="0.25">
      <c r="A97" s="43" t="s">
        <v>191</v>
      </c>
      <c r="B97" s="37" t="s">
        <v>198</v>
      </c>
      <c r="C97" s="42">
        <f>SUM(C98)</f>
        <v>80000</v>
      </c>
      <c r="D97" s="42">
        <v>-80000</v>
      </c>
      <c r="E97" s="42">
        <f t="shared" ref="E97" si="29">SUM(E98)</f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</row>
    <row r="98" spans="1:10" s="39" customFormat="1" ht="25.5" customHeight="1" x14ac:dyDescent="0.25">
      <c r="A98" s="44" t="s">
        <v>192</v>
      </c>
      <c r="B98" s="45" t="s">
        <v>193</v>
      </c>
      <c r="C98" s="46">
        <v>80000</v>
      </c>
      <c r="D98" s="46">
        <v>-80000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</row>
    <row r="99" spans="1:10" s="39" customFormat="1" ht="25.5" customHeight="1" x14ac:dyDescent="0.25">
      <c r="A99" s="43" t="s">
        <v>188</v>
      </c>
      <c r="B99" s="37" t="s">
        <v>152</v>
      </c>
      <c r="C99" s="42">
        <f>SUM(C100)</f>
        <v>2000000</v>
      </c>
      <c r="D99" s="42">
        <v>-1652000</v>
      </c>
      <c r="E99" s="42">
        <f t="shared" ref="E99" si="30">SUM(E100)</f>
        <v>348000</v>
      </c>
      <c r="F99" s="42">
        <v>324000</v>
      </c>
      <c r="G99" s="42">
        <v>324000</v>
      </c>
      <c r="H99" s="42">
        <v>324000</v>
      </c>
      <c r="I99" s="42">
        <v>324000</v>
      </c>
      <c r="J99" s="42">
        <v>24000</v>
      </c>
    </row>
    <row r="100" spans="1:10" s="39" customFormat="1" ht="25.5" customHeight="1" x14ac:dyDescent="0.25">
      <c r="A100" s="44" t="s">
        <v>151</v>
      </c>
      <c r="B100" s="45" t="s">
        <v>152</v>
      </c>
      <c r="C100" s="46">
        <v>2000000</v>
      </c>
      <c r="D100" s="46">
        <v>-1652000</v>
      </c>
      <c r="E100" s="46">
        <v>348000</v>
      </c>
      <c r="F100" s="46">
        <v>324000</v>
      </c>
      <c r="G100" s="46">
        <v>324000</v>
      </c>
      <c r="H100" s="46">
        <v>324000</v>
      </c>
      <c r="I100" s="46">
        <v>324000</v>
      </c>
      <c r="J100" s="46">
        <v>24000</v>
      </c>
    </row>
    <row r="101" spans="1:10" s="39" customFormat="1" ht="25.5" customHeight="1" x14ac:dyDescent="0.25">
      <c r="A101" s="43">
        <v>5.6</v>
      </c>
      <c r="B101" s="37" t="s">
        <v>18</v>
      </c>
      <c r="C101" s="42">
        <f t="shared" ref="C101:E101" si="31">SUM(C102:C103)</f>
        <v>450514</v>
      </c>
      <c r="D101" s="42">
        <v>-450514</v>
      </c>
      <c r="E101" s="42">
        <f t="shared" si="31"/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</row>
    <row r="102" spans="1:10" s="39" customFormat="1" ht="25.5" customHeight="1" x14ac:dyDescent="0.25">
      <c r="A102" s="44" t="s">
        <v>153</v>
      </c>
      <c r="B102" s="45" t="s">
        <v>155</v>
      </c>
      <c r="C102" s="46">
        <v>150514</v>
      </c>
      <c r="D102" s="46">
        <v>-150514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</row>
    <row r="103" spans="1:10" s="39" customFormat="1" ht="25.5" customHeight="1" x14ac:dyDescent="0.25">
      <c r="A103" s="44" t="s">
        <v>154</v>
      </c>
      <c r="B103" s="45" t="s">
        <v>156</v>
      </c>
      <c r="C103" s="46">
        <v>300000</v>
      </c>
      <c r="D103" s="46">
        <v>-300000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</row>
    <row r="104" spans="1:10" s="39" customFormat="1" ht="25.5" customHeight="1" x14ac:dyDescent="0.25">
      <c r="A104" s="43">
        <v>5.9</v>
      </c>
      <c r="B104" s="37" t="s">
        <v>19</v>
      </c>
      <c r="C104" s="42">
        <f>SUM(C105)</f>
        <v>0</v>
      </c>
      <c r="D104" s="42">
        <v>1956000</v>
      </c>
      <c r="E104" s="42">
        <f>SUM(E105)</f>
        <v>1956000</v>
      </c>
      <c r="F104" s="42">
        <v>0</v>
      </c>
      <c r="G104" s="42">
        <v>0</v>
      </c>
      <c r="H104" s="42">
        <v>0</v>
      </c>
      <c r="I104" s="42">
        <v>0</v>
      </c>
      <c r="J104" s="42">
        <v>1956000</v>
      </c>
    </row>
    <row r="105" spans="1:10" s="39" customFormat="1" ht="25.5" customHeight="1" x14ac:dyDescent="0.25">
      <c r="A105" s="44" t="s">
        <v>157</v>
      </c>
      <c r="B105" s="45" t="s">
        <v>158</v>
      </c>
      <c r="C105" s="46">
        <v>0</v>
      </c>
      <c r="D105" s="46">
        <v>1956000</v>
      </c>
      <c r="E105" s="46">
        <v>1956000</v>
      </c>
      <c r="F105" s="46">
        <v>0</v>
      </c>
      <c r="G105" s="46">
        <v>0</v>
      </c>
      <c r="H105" s="46">
        <v>0</v>
      </c>
      <c r="I105" s="46">
        <v>0</v>
      </c>
      <c r="J105" s="46">
        <v>1956000</v>
      </c>
    </row>
    <row r="106" spans="1:10" s="39" customFormat="1" ht="25.5" customHeight="1" x14ac:dyDescent="0.25">
      <c r="A106" s="40">
        <v>6</v>
      </c>
      <c r="B106" s="41" t="s">
        <v>20</v>
      </c>
      <c r="C106" s="42">
        <f>SUM(C107)</f>
        <v>6000000</v>
      </c>
      <c r="D106" s="42">
        <v>5800000</v>
      </c>
      <c r="E106" s="42">
        <f t="shared" ref="E106" si="32">SUM(E107)</f>
        <v>11800000</v>
      </c>
      <c r="F106" s="42">
        <v>1928060.62</v>
      </c>
      <c r="G106" s="42">
        <v>1928060.62</v>
      </c>
      <c r="H106" s="42">
        <v>1928060.62</v>
      </c>
      <c r="I106" s="42">
        <v>1928060.62</v>
      </c>
      <c r="J106" s="42">
        <v>9871939.379999999</v>
      </c>
    </row>
    <row r="107" spans="1:10" s="39" customFormat="1" ht="25.5" customHeight="1" x14ac:dyDescent="0.25">
      <c r="A107" s="43">
        <v>6.1</v>
      </c>
      <c r="B107" s="37" t="s">
        <v>34</v>
      </c>
      <c r="C107" s="42">
        <f>SUM(C108:C112)</f>
        <v>6000000</v>
      </c>
      <c r="D107" s="42">
        <v>5800000</v>
      </c>
      <c r="E107" s="42">
        <f t="shared" ref="E107" si="33">SUM(E108:E112)</f>
        <v>11800000</v>
      </c>
      <c r="F107" s="42">
        <v>1928060.62</v>
      </c>
      <c r="G107" s="42">
        <v>1928060.62</v>
      </c>
      <c r="H107" s="42">
        <v>1928060.62</v>
      </c>
      <c r="I107" s="42">
        <v>1928060.62</v>
      </c>
      <c r="J107" s="42">
        <v>9871939.379999999</v>
      </c>
    </row>
    <row r="108" spans="1:10" s="39" customFormat="1" ht="25.5" customHeight="1" x14ac:dyDescent="0.25">
      <c r="A108" s="44" t="s">
        <v>159</v>
      </c>
      <c r="B108" s="45" t="s">
        <v>168</v>
      </c>
      <c r="C108" s="46">
        <v>0</v>
      </c>
      <c r="D108" s="46">
        <v>5800000</v>
      </c>
      <c r="E108" s="46">
        <v>5800000</v>
      </c>
      <c r="F108" s="46">
        <v>0</v>
      </c>
      <c r="G108" s="46">
        <v>0</v>
      </c>
      <c r="H108" s="46">
        <v>0</v>
      </c>
      <c r="I108" s="46">
        <v>0</v>
      </c>
      <c r="J108" s="46">
        <v>5800000</v>
      </c>
    </row>
    <row r="109" spans="1:10" s="39" customFormat="1" ht="25.5" customHeight="1" x14ac:dyDescent="0.25">
      <c r="A109" s="44" t="s">
        <v>160</v>
      </c>
      <c r="B109" s="45" t="s">
        <v>174</v>
      </c>
      <c r="C109" s="46">
        <v>2000000</v>
      </c>
      <c r="D109" s="46">
        <v>0</v>
      </c>
      <c r="E109" s="46">
        <v>2000000</v>
      </c>
      <c r="F109" s="46">
        <v>0</v>
      </c>
      <c r="G109" s="46">
        <v>0</v>
      </c>
      <c r="H109" s="46">
        <v>0</v>
      </c>
      <c r="I109" s="46">
        <v>0</v>
      </c>
      <c r="J109" s="46">
        <v>2000000</v>
      </c>
    </row>
    <row r="110" spans="1:10" s="39" customFormat="1" ht="25.5" customHeight="1" x14ac:dyDescent="0.25">
      <c r="A110" s="44" t="s">
        <v>161</v>
      </c>
      <c r="B110" s="45" t="s">
        <v>165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</row>
    <row r="111" spans="1:10" s="39" customFormat="1" ht="25.5" customHeight="1" x14ac:dyDescent="0.25">
      <c r="A111" s="44" t="s">
        <v>162</v>
      </c>
      <c r="B111" s="45" t="s">
        <v>166</v>
      </c>
      <c r="C111" s="46">
        <v>4000000</v>
      </c>
      <c r="D111" s="46">
        <v>0</v>
      </c>
      <c r="E111" s="46">
        <v>4000000</v>
      </c>
      <c r="F111" s="46">
        <v>1928060.62</v>
      </c>
      <c r="G111" s="46">
        <v>1928060.62</v>
      </c>
      <c r="H111" s="46">
        <v>1928060.62</v>
      </c>
      <c r="I111" s="46">
        <v>1928060.62</v>
      </c>
      <c r="J111" s="46">
        <v>2071939.38</v>
      </c>
    </row>
    <row r="112" spans="1:10" s="39" customFormat="1" ht="25.5" customHeight="1" x14ac:dyDescent="0.25">
      <c r="A112" s="44" t="s">
        <v>163</v>
      </c>
      <c r="B112" s="45" t="s">
        <v>169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s="50" customFormat="1" ht="25.5" customHeight="1" x14ac:dyDescent="0.25">
      <c r="A113" s="47">
        <v>9</v>
      </c>
      <c r="B113" s="37" t="s">
        <v>213</v>
      </c>
      <c r="C113" s="42">
        <f>SUM(C114)</f>
        <v>1000000</v>
      </c>
      <c r="D113" s="42">
        <v>-1000000</v>
      </c>
      <c r="E113" s="42">
        <f t="shared" ref="E113:E114" si="34">SUM(E114)</f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</row>
    <row r="114" spans="1:10" s="39" customFormat="1" ht="25.5" customHeight="1" x14ac:dyDescent="0.25">
      <c r="A114" s="43" t="s">
        <v>203</v>
      </c>
      <c r="B114" s="37" t="s">
        <v>205</v>
      </c>
      <c r="C114" s="42">
        <f>SUM(C115)</f>
        <v>1000000</v>
      </c>
      <c r="D114" s="42">
        <v>-1000000</v>
      </c>
      <c r="E114" s="42">
        <f t="shared" si="34"/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1:10" s="39" customFormat="1" ht="25.5" customHeight="1" x14ac:dyDescent="0.25">
      <c r="A115" s="44" t="s">
        <v>204</v>
      </c>
      <c r="B115" s="45" t="s">
        <v>206</v>
      </c>
      <c r="C115" s="46">
        <v>1000000</v>
      </c>
      <c r="D115" s="46">
        <v>-1000000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1:10" s="39" customFormat="1" ht="25.5" customHeight="1" x14ac:dyDescent="0.25">
      <c r="A116" s="47"/>
      <c r="B116" s="45"/>
      <c r="C116" s="46"/>
      <c r="D116" s="46"/>
      <c r="E116" s="46"/>
      <c r="F116" s="51"/>
      <c r="G116" s="51"/>
      <c r="H116" s="51"/>
      <c r="I116" s="51"/>
      <c r="J116" s="51"/>
    </row>
    <row r="117" spans="1:10" s="39" customFormat="1" ht="25.5" customHeight="1" x14ac:dyDescent="0.25">
      <c r="A117" s="62" t="s">
        <v>222</v>
      </c>
      <c r="B117" s="63"/>
      <c r="C117" s="7">
        <f>SUM(C118,C131,C138)</f>
        <v>91319085.989999995</v>
      </c>
      <c r="D117" s="7">
        <v>1177351.0100000203</v>
      </c>
      <c r="E117" s="7">
        <f>SUM(E118,E131,E138)</f>
        <v>92496437.000000015</v>
      </c>
      <c r="F117" s="7">
        <v>35029928</v>
      </c>
      <c r="G117" s="7">
        <v>35029928</v>
      </c>
      <c r="H117" s="7">
        <v>35029928</v>
      </c>
      <c r="I117" s="7">
        <v>35029928</v>
      </c>
      <c r="J117" s="7">
        <v>57466509.000000015</v>
      </c>
    </row>
    <row r="118" spans="1:10" s="39" customFormat="1" ht="25.5" customHeight="1" x14ac:dyDescent="0.25">
      <c r="A118" s="40">
        <v>1</v>
      </c>
      <c r="B118" s="41" t="s">
        <v>1</v>
      </c>
      <c r="C118" s="42">
        <f t="shared" ref="C118:E118" si="35">SUM(C119,C121,C123,C129)</f>
        <v>89226992</v>
      </c>
      <c r="D118" s="42">
        <v>2373745.0000000149</v>
      </c>
      <c r="E118" s="42">
        <f t="shared" si="35"/>
        <v>91600737.000000015</v>
      </c>
      <c r="F118" s="42">
        <v>34626338</v>
      </c>
      <c r="G118" s="42">
        <v>34626338</v>
      </c>
      <c r="H118" s="42">
        <v>34626338</v>
      </c>
      <c r="I118" s="42">
        <v>34626338</v>
      </c>
      <c r="J118" s="42">
        <v>56974399.000000015</v>
      </c>
    </row>
    <row r="119" spans="1:10" s="39" customFormat="1" ht="25.5" customHeight="1" x14ac:dyDescent="0.25">
      <c r="A119" s="43">
        <v>1.1000000000000001</v>
      </c>
      <c r="B119" s="37" t="s">
        <v>21</v>
      </c>
      <c r="C119" s="42">
        <f>SUM(C120)</f>
        <v>71494000</v>
      </c>
      <c r="D119" s="42">
        <v>4950052.9300000072</v>
      </c>
      <c r="E119" s="42">
        <f t="shared" ref="E119" si="36">SUM(E120)</f>
        <v>76444052.930000007</v>
      </c>
      <c r="F119" s="42">
        <v>32446300</v>
      </c>
      <c r="G119" s="42">
        <v>32446300</v>
      </c>
      <c r="H119" s="42">
        <v>32446300</v>
      </c>
      <c r="I119" s="42">
        <v>32446300</v>
      </c>
      <c r="J119" s="42">
        <v>43997752.930000007</v>
      </c>
    </row>
    <row r="120" spans="1:10" s="39" customFormat="1" ht="25.5" customHeight="1" x14ac:dyDescent="0.25">
      <c r="A120" s="44" t="s">
        <v>42</v>
      </c>
      <c r="B120" s="45" t="s">
        <v>43</v>
      </c>
      <c r="C120" s="46">
        <v>71494000</v>
      </c>
      <c r="D120" s="46">
        <v>4950052.9300000072</v>
      </c>
      <c r="E120" s="46">
        <v>76444052.930000007</v>
      </c>
      <c r="F120" s="46">
        <v>32446300</v>
      </c>
      <c r="G120" s="46">
        <v>32446300</v>
      </c>
      <c r="H120" s="46">
        <v>32446300</v>
      </c>
      <c r="I120" s="46">
        <v>32446300</v>
      </c>
      <c r="J120" s="46">
        <v>43997752.930000007</v>
      </c>
    </row>
    <row r="121" spans="1:10" s="39" customFormat="1" ht="25.5" customHeight="1" x14ac:dyDescent="0.25">
      <c r="A121" s="43">
        <v>1.2</v>
      </c>
      <c r="B121" s="37" t="s">
        <v>22</v>
      </c>
      <c r="C121" s="42">
        <f>SUM(C122)</f>
        <v>9938580</v>
      </c>
      <c r="D121" s="42">
        <v>-585506.3200000003</v>
      </c>
      <c r="E121" s="42">
        <f t="shared" ref="E121" si="37">SUM(E122)</f>
        <v>9353073.6799999997</v>
      </c>
      <c r="F121" s="42">
        <v>0</v>
      </c>
      <c r="G121" s="42">
        <v>0</v>
      </c>
      <c r="H121" s="42">
        <v>0</v>
      </c>
      <c r="I121" s="42">
        <v>0</v>
      </c>
      <c r="J121" s="42">
        <v>9353073.6799999997</v>
      </c>
    </row>
    <row r="122" spans="1:10" s="39" customFormat="1" ht="25.5" customHeight="1" x14ac:dyDescent="0.25">
      <c r="A122" s="44" t="s">
        <v>44</v>
      </c>
      <c r="B122" s="45" t="s">
        <v>45</v>
      </c>
      <c r="C122" s="46">
        <v>9938580</v>
      </c>
      <c r="D122" s="46">
        <v>-585506.3200000003</v>
      </c>
      <c r="E122" s="46">
        <v>9353073.6799999997</v>
      </c>
      <c r="F122" s="46">
        <v>0</v>
      </c>
      <c r="G122" s="46">
        <v>0</v>
      </c>
      <c r="H122" s="46">
        <v>0</v>
      </c>
      <c r="I122" s="46">
        <v>0</v>
      </c>
      <c r="J122" s="46">
        <v>9353073.6799999997</v>
      </c>
    </row>
    <row r="123" spans="1:10" s="39" customFormat="1" ht="25.5" customHeight="1" x14ac:dyDescent="0.25">
      <c r="A123" s="43">
        <v>1.3</v>
      </c>
      <c r="B123" s="37" t="s">
        <v>2</v>
      </c>
      <c r="C123" s="42">
        <f>SUM(C125,C128,C124)</f>
        <v>4774730</v>
      </c>
      <c r="D123" s="42">
        <v>-1019332.1100000003</v>
      </c>
      <c r="E123" s="42">
        <f t="shared" ref="E123" si="38">SUM(E125,E128,E124)</f>
        <v>3755397.8899999997</v>
      </c>
      <c r="F123" s="42">
        <v>1125223</v>
      </c>
      <c r="G123" s="42">
        <v>1125223</v>
      </c>
      <c r="H123" s="42">
        <v>1125223</v>
      </c>
      <c r="I123" s="42">
        <v>1125223</v>
      </c>
      <c r="J123" s="42">
        <v>2630174.8899999997</v>
      </c>
    </row>
    <row r="124" spans="1:10" s="53" customFormat="1" ht="25.5" customHeight="1" x14ac:dyDescent="0.25">
      <c r="A124" s="52" t="s">
        <v>217</v>
      </c>
      <c r="B124" s="45" t="s">
        <v>223</v>
      </c>
      <c r="C124" s="46">
        <v>1459200</v>
      </c>
      <c r="D124" s="46">
        <v>-157988.6100000001</v>
      </c>
      <c r="E124" s="46">
        <v>1301211.3899999999</v>
      </c>
      <c r="F124" s="46">
        <v>367680</v>
      </c>
      <c r="G124" s="46">
        <v>367680</v>
      </c>
      <c r="H124" s="46">
        <v>367680</v>
      </c>
      <c r="I124" s="46">
        <v>367680</v>
      </c>
      <c r="J124" s="46">
        <v>933531.3899999999</v>
      </c>
    </row>
    <row r="125" spans="1:10" s="39" customFormat="1" ht="25.5" customHeight="1" x14ac:dyDescent="0.25">
      <c r="A125" s="47" t="s">
        <v>46</v>
      </c>
      <c r="B125" s="37" t="s">
        <v>47</v>
      </c>
      <c r="C125" s="42">
        <f>SUM(C126:C127)</f>
        <v>3315530</v>
      </c>
      <c r="D125" s="42">
        <v>-1126107.0899999999</v>
      </c>
      <c r="E125" s="42">
        <f t="shared" ref="E125" si="39">SUM(E126:E127)</f>
        <v>2189422.91</v>
      </c>
      <c r="F125" s="42">
        <v>748631</v>
      </c>
      <c r="G125" s="42">
        <v>748631</v>
      </c>
      <c r="H125" s="42">
        <v>748631</v>
      </c>
      <c r="I125" s="42">
        <v>748631</v>
      </c>
      <c r="J125" s="42">
        <v>1440791.9100000001</v>
      </c>
    </row>
    <row r="126" spans="1:10" s="39" customFormat="1" ht="25.5" customHeight="1" x14ac:dyDescent="0.25">
      <c r="A126" s="44" t="s">
        <v>50</v>
      </c>
      <c r="B126" s="45" t="s">
        <v>48</v>
      </c>
      <c r="C126" s="46">
        <v>1892935</v>
      </c>
      <c r="D126" s="46">
        <v>296487.91000000015</v>
      </c>
      <c r="E126" s="46">
        <v>2189422.91</v>
      </c>
      <c r="F126" s="46">
        <v>748631</v>
      </c>
      <c r="G126" s="46">
        <v>748631</v>
      </c>
      <c r="H126" s="46">
        <v>748631</v>
      </c>
      <c r="I126" s="46">
        <v>748631</v>
      </c>
      <c r="J126" s="46">
        <v>1440791.9100000001</v>
      </c>
    </row>
    <row r="127" spans="1:10" s="39" customFormat="1" ht="25.5" customHeight="1" x14ac:dyDescent="0.25">
      <c r="A127" s="44" t="s">
        <v>51</v>
      </c>
      <c r="B127" s="45" t="s">
        <v>172</v>
      </c>
      <c r="C127" s="46">
        <v>1422595</v>
      </c>
      <c r="D127" s="46">
        <v>-1422595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</row>
    <row r="128" spans="1:10" s="39" customFormat="1" ht="25.5" customHeight="1" x14ac:dyDescent="0.25">
      <c r="A128" s="44" t="s">
        <v>52</v>
      </c>
      <c r="B128" s="45" t="s">
        <v>53</v>
      </c>
      <c r="C128" s="46">
        <v>0</v>
      </c>
      <c r="D128" s="46">
        <v>264763.59000000003</v>
      </c>
      <c r="E128" s="46">
        <v>264763.59000000003</v>
      </c>
      <c r="F128" s="46">
        <v>8912</v>
      </c>
      <c r="G128" s="46">
        <v>8912</v>
      </c>
      <c r="H128" s="46">
        <v>8912</v>
      </c>
      <c r="I128" s="46">
        <v>8912</v>
      </c>
      <c r="J128" s="46">
        <v>255851.59000000003</v>
      </c>
    </row>
    <row r="129" spans="1:10" s="39" customFormat="1" ht="25.5" customHeight="1" x14ac:dyDescent="0.25">
      <c r="A129" s="43">
        <v>1.5</v>
      </c>
      <c r="B129" s="37" t="s">
        <v>3</v>
      </c>
      <c r="C129" s="42">
        <f t="shared" ref="C129:E129" si="40">SUM(C130:C130)</f>
        <v>3019682</v>
      </c>
      <c r="D129" s="42">
        <v>-971469.5</v>
      </c>
      <c r="E129" s="42">
        <f t="shared" si="40"/>
        <v>2048212.5</v>
      </c>
      <c r="F129" s="42">
        <v>1054815</v>
      </c>
      <c r="G129" s="42">
        <v>1054815</v>
      </c>
      <c r="H129" s="42">
        <v>1054815</v>
      </c>
      <c r="I129" s="42">
        <v>1054815</v>
      </c>
      <c r="J129" s="42">
        <v>993397.5</v>
      </c>
    </row>
    <row r="130" spans="1:10" s="39" customFormat="1" ht="25.5" customHeight="1" x14ac:dyDescent="0.25">
      <c r="A130" s="44" t="s">
        <v>214</v>
      </c>
      <c r="B130" s="45" t="s">
        <v>215</v>
      </c>
      <c r="C130" s="46">
        <v>3019682</v>
      </c>
      <c r="D130" s="46">
        <v>-971469.5</v>
      </c>
      <c r="E130" s="46">
        <v>2048212.5</v>
      </c>
      <c r="F130" s="46">
        <v>1054815</v>
      </c>
      <c r="G130" s="46">
        <v>1054815</v>
      </c>
      <c r="H130" s="46">
        <v>1054815</v>
      </c>
      <c r="I130" s="46">
        <v>1054815</v>
      </c>
      <c r="J130" s="46">
        <v>993397.5</v>
      </c>
    </row>
    <row r="131" spans="1:10" s="39" customFormat="1" ht="25.5" customHeight="1" x14ac:dyDescent="0.25">
      <c r="A131" s="40">
        <v>3</v>
      </c>
      <c r="B131" s="41" t="s">
        <v>8</v>
      </c>
      <c r="C131" s="42">
        <f>SUM(C132,C134,C136)</f>
        <v>1224593.99</v>
      </c>
      <c r="D131" s="42">
        <v>-1222394.49</v>
      </c>
      <c r="E131" s="42">
        <f t="shared" ref="E131" si="41">SUM(E132,E134,E136)</f>
        <v>2199.5</v>
      </c>
      <c r="F131" s="42">
        <v>0</v>
      </c>
      <c r="G131" s="42">
        <v>0</v>
      </c>
      <c r="H131" s="42">
        <v>0</v>
      </c>
      <c r="I131" s="42">
        <v>0</v>
      </c>
      <c r="J131" s="42">
        <v>2199.5</v>
      </c>
    </row>
    <row r="132" spans="1:10" s="39" customFormat="1" ht="25.5" customHeight="1" x14ac:dyDescent="0.25">
      <c r="A132" s="43">
        <v>3.2</v>
      </c>
      <c r="B132" s="37" t="s">
        <v>10</v>
      </c>
      <c r="C132" s="42">
        <f>SUM(C133)</f>
        <v>354694</v>
      </c>
      <c r="D132" s="42">
        <v>-354694</v>
      </c>
      <c r="E132" s="42">
        <f t="shared" ref="E132" si="42">SUM(E133)</f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</row>
    <row r="133" spans="1:10" s="39" customFormat="1" ht="25.5" customHeight="1" x14ac:dyDescent="0.25">
      <c r="A133" s="44" t="s">
        <v>86</v>
      </c>
      <c r="B133" s="45" t="s">
        <v>90</v>
      </c>
      <c r="C133" s="46">
        <v>354694</v>
      </c>
      <c r="D133" s="46">
        <v>-354694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</row>
    <row r="134" spans="1:10" s="39" customFormat="1" ht="25.5" customHeight="1" x14ac:dyDescent="0.25">
      <c r="A134" s="43">
        <v>3.4</v>
      </c>
      <c r="B134" s="37" t="s">
        <v>28</v>
      </c>
      <c r="C134" s="42">
        <f>SUM(C135)</f>
        <v>2399.9899999999998</v>
      </c>
      <c r="D134" s="42">
        <v>-200.48999999999978</v>
      </c>
      <c r="E134" s="42">
        <f t="shared" ref="E134" si="43">SUM(E135)</f>
        <v>2199.5</v>
      </c>
      <c r="F134" s="42">
        <v>0</v>
      </c>
      <c r="G134" s="42">
        <v>0</v>
      </c>
      <c r="H134" s="42">
        <v>0</v>
      </c>
      <c r="I134" s="42">
        <v>0</v>
      </c>
      <c r="J134" s="42">
        <v>2199.5</v>
      </c>
    </row>
    <row r="135" spans="1:10" s="39" customFormat="1" ht="25.5" customHeight="1" x14ac:dyDescent="0.25">
      <c r="A135" s="44" t="s">
        <v>106</v>
      </c>
      <c r="B135" s="45" t="s">
        <v>107</v>
      </c>
      <c r="C135" s="46">
        <v>2399.9899999999998</v>
      </c>
      <c r="D135" s="46">
        <v>-200.48999999999978</v>
      </c>
      <c r="E135" s="46">
        <v>2199.5</v>
      </c>
      <c r="F135" s="46">
        <v>0</v>
      </c>
      <c r="G135" s="46">
        <v>0</v>
      </c>
      <c r="H135" s="46">
        <v>0</v>
      </c>
      <c r="I135" s="46">
        <v>0</v>
      </c>
      <c r="J135" s="46">
        <v>2199.5</v>
      </c>
    </row>
    <row r="136" spans="1:10" s="50" customFormat="1" ht="25.5" customHeight="1" x14ac:dyDescent="0.25">
      <c r="A136" s="43">
        <v>3.9</v>
      </c>
      <c r="B136" s="37" t="s">
        <v>13</v>
      </c>
      <c r="C136" s="42">
        <f>SUM(C137)</f>
        <v>867500</v>
      </c>
      <c r="D136" s="42">
        <v>-867500</v>
      </c>
      <c r="E136" s="42">
        <f t="shared" ref="E136" si="44">SUM(E137)</f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1:10" s="39" customFormat="1" ht="25.5" customHeight="1" x14ac:dyDescent="0.25">
      <c r="A137" s="44" t="s">
        <v>129</v>
      </c>
      <c r="B137" s="45" t="s">
        <v>13</v>
      </c>
      <c r="C137" s="46">
        <v>867500</v>
      </c>
      <c r="D137" s="46">
        <v>-867500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</row>
    <row r="138" spans="1:10" s="39" customFormat="1" ht="25.5" customHeight="1" x14ac:dyDescent="0.25">
      <c r="A138" s="40">
        <v>4</v>
      </c>
      <c r="B138" s="41" t="s">
        <v>31</v>
      </c>
      <c r="C138" s="42">
        <f>SUM(C139)</f>
        <v>867500</v>
      </c>
      <c r="D138" s="42">
        <v>26000.5</v>
      </c>
      <c r="E138" s="42">
        <f t="shared" ref="E138" si="45">SUM(E139)</f>
        <v>893500.5</v>
      </c>
      <c r="F138" s="42">
        <v>403590</v>
      </c>
      <c r="G138" s="42">
        <v>403590</v>
      </c>
      <c r="H138" s="42">
        <v>403590</v>
      </c>
      <c r="I138" s="42">
        <v>403590</v>
      </c>
      <c r="J138" s="42">
        <v>489910.5</v>
      </c>
    </row>
    <row r="139" spans="1:10" s="39" customFormat="1" ht="25.5" customHeight="1" x14ac:dyDescent="0.25">
      <c r="A139" s="43">
        <v>4.4000000000000004</v>
      </c>
      <c r="B139" s="37" t="s">
        <v>15</v>
      </c>
      <c r="C139" s="42">
        <f>SUM(C140:C140)</f>
        <v>867500</v>
      </c>
      <c r="D139" s="42">
        <v>26000.5</v>
      </c>
      <c r="E139" s="42">
        <f t="shared" ref="E139" si="46">SUM(E140:E140)</f>
        <v>893500.5</v>
      </c>
      <c r="F139" s="42">
        <v>403590</v>
      </c>
      <c r="G139" s="42">
        <v>403590</v>
      </c>
      <c r="H139" s="42">
        <v>403590</v>
      </c>
      <c r="I139" s="42">
        <v>403590</v>
      </c>
      <c r="J139" s="42">
        <v>489910.5</v>
      </c>
    </row>
    <row r="140" spans="1:10" s="39" customFormat="1" ht="25.5" customHeight="1" x14ac:dyDescent="0.25">
      <c r="A140" s="44" t="s">
        <v>139</v>
      </c>
      <c r="B140" s="45" t="s">
        <v>142</v>
      </c>
      <c r="C140" s="46">
        <v>867500</v>
      </c>
      <c r="D140" s="46">
        <v>26000.5</v>
      </c>
      <c r="E140" s="46">
        <v>893500.5</v>
      </c>
      <c r="F140" s="46">
        <v>403590</v>
      </c>
      <c r="G140" s="46">
        <v>403590</v>
      </c>
      <c r="H140" s="46">
        <v>403590</v>
      </c>
      <c r="I140" s="46">
        <v>403590</v>
      </c>
      <c r="J140" s="46">
        <v>489910.5</v>
      </c>
    </row>
    <row r="141" spans="1:10" s="39" customFormat="1" ht="25.5" customHeight="1" x14ac:dyDescent="0.25">
      <c r="A141" s="43"/>
      <c r="B141" s="37"/>
      <c r="C141" s="54"/>
      <c r="D141" s="54"/>
      <c r="E141" s="54"/>
      <c r="F141" s="55"/>
      <c r="G141" s="55"/>
      <c r="H141" s="55"/>
      <c r="I141" s="55"/>
      <c r="J141" s="55"/>
    </row>
    <row r="142" spans="1:10" s="39" customFormat="1" ht="25.5" customHeight="1" x14ac:dyDescent="0.25">
      <c r="A142" s="62" t="s">
        <v>224</v>
      </c>
      <c r="B142" s="63"/>
      <c r="C142" s="7">
        <f>SUM(C143,C157,C160)</f>
        <v>35825424.009999998</v>
      </c>
      <c r="D142" s="7">
        <v>-325133.00999999791</v>
      </c>
      <c r="E142" s="7">
        <f t="shared" ref="E142" si="47">SUM(E143,E157,E160)</f>
        <v>35500291</v>
      </c>
      <c r="F142" s="7">
        <v>5638750</v>
      </c>
      <c r="G142" s="7">
        <v>5638750</v>
      </c>
      <c r="H142" s="7">
        <v>5638750</v>
      </c>
      <c r="I142" s="7">
        <v>5638750</v>
      </c>
      <c r="J142" s="7">
        <v>29861541</v>
      </c>
    </row>
    <row r="143" spans="1:10" s="39" customFormat="1" ht="25.5" customHeight="1" x14ac:dyDescent="0.25">
      <c r="A143" s="40">
        <v>1</v>
      </c>
      <c r="B143" s="41" t="s">
        <v>1</v>
      </c>
      <c r="C143" s="42">
        <f t="shared" ref="C143:E143" si="48">SUM(C144,C147,C149,C155)</f>
        <v>34687339</v>
      </c>
      <c r="D143" s="42">
        <v>-104210</v>
      </c>
      <c r="E143" s="42">
        <f t="shared" si="48"/>
        <v>34583129</v>
      </c>
      <c r="F143" s="42">
        <v>5638750</v>
      </c>
      <c r="G143" s="42">
        <v>5638750</v>
      </c>
      <c r="H143" s="42">
        <v>5638750</v>
      </c>
      <c r="I143" s="42">
        <v>5638750</v>
      </c>
      <c r="J143" s="42">
        <v>28944379</v>
      </c>
    </row>
    <row r="144" spans="1:10" s="39" customFormat="1" ht="25.5" customHeight="1" x14ac:dyDescent="0.25">
      <c r="A144" s="43">
        <v>1.1000000000000001</v>
      </c>
      <c r="B144" s="37" t="s">
        <v>21</v>
      </c>
      <c r="C144" s="42">
        <f>SUM(C145:C146)</f>
        <v>22478865.800000001</v>
      </c>
      <c r="D144" s="42">
        <v>1244973.1099999994</v>
      </c>
      <c r="E144" s="42">
        <f t="shared" ref="E144" si="49">SUM(E145:E146)</f>
        <v>23723838.91</v>
      </c>
      <c r="F144" s="42">
        <v>5638750</v>
      </c>
      <c r="G144" s="42">
        <v>5638750</v>
      </c>
      <c r="H144" s="42">
        <v>5638750</v>
      </c>
      <c r="I144" s="42">
        <v>5638750</v>
      </c>
      <c r="J144" s="42">
        <v>18085088.91</v>
      </c>
    </row>
    <row r="145" spans="1:10" s="39" customFormat="1" ht="25.5" customHeight="1" x14ac:dyDescent="0.25">
      <c r="A145" s="44" t="s">
        <v>40</v>
      </c>
      <c r="B145" s="45" t="s">
        <v>41</v>
      </c>
      <c r="C145" s="46">
        <v>13733907</v>
      </c>
      <c r="D145" s="46">
        <v>0</v>
      </c>
      <c r="E145" s="46">
        <v>13733907</v>
      </c>
      <c r="F145" s="46">
        <v>5638750</v>
      </c>
      <c r="G145" s="46">
        <v>5638750</v>
      </c>
      <c r="H145" s="46">
        <v>5638750</v>
      </c>
      <c r="I145" s="46">
        <v>5638750</v>
      </c>
      <c r="J145" s="46">
        <v>8095157</v>
      </c>
    </row>
    <row r="146" spans="1:10" s="39" customFormat="1" ht="25.5" customHeight="1" x14ac:dyDescent="0.25">
      <c r="A146" s="44" t="s">
        <v>42</v>
      </c>
      <c r="B146" s="45" t="s">
        <v>43</v>
      </c>
      <c r="C146" s="46">
        <v>8744958.8000000007</v>
      </c>
      <c r="D146" s="46">
        <v>1244973.1099999994</v>
      </c>
      <c r="E146" s="46">
        <v>9989931.9100000001</v>
      </c>
      <c r="F146" s="46">
        <v>0</v>
      </c>
      <c r="G146" s="46">
        <v>0</v>
      </c>
      <c r="H146" s="46">
        <v>0</v>
      </c>
      <c r="I146" s="46">
        <v>0</v>
      </c>
      <c r="J146" s="46">
        <v>9989931.9100000001</v>
      </c>
    </row>
    <row r="147" spans="1:10" s="39" customFormat="1" ht="25.5" customHeight="1" x14ac:dyDescent="0.25">
      <c r="A147" s="43">
        <v>1.2</v>
      </c>
      <c r="B147" s="37" t="s">
        <v>22</v>
      </c>
      <c r="C147" s="42">
        <f>SUM(C148)</f>
        <v>0</v>
      </c>
      <c r="D147" s="42">
        <v>0</v>
      </c>
      <c r="E147" s="42">
        <f t="shared" ref="E147" si="50">SUM(E148)</f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</row>
    <row r="148" spans="1:10" s="39" customFormat="1" ht="25.5" customHeight="1" x14ac:dyDescent="0.25">
      <c r="A148" s="44" t="s">
        <v>44</v>
      </c>
      <c r="B148" s="45" t="s">
        <v>45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</row>
    <row r="149" spans="1:10" s="39" customFormat="1" ht="25.5" customHeight="1" x14ac:dyDescent="0.25">
      <c r="A149" s="43">
        <v>1.3</v>
      </c>
      <c r="B149" s="37" t="s">
        <v>2</v>
      </c>
      <c r="C149" s="42">
        <f>SUM(C150,C151,C154)</f>
        <v>11920442.199999999</v>
      </c>
      <c r="D149" s="42">
        <v>-1281907.1099999975</v>
      </c>
      <c r="E149" s="42">
        <f t="shared" ref="E149" si="51">SUM(E150,E151,E154)</f>
        <v>10638535.090000002</v>
      </c>
      <c r="F149" s="42">
        <v>0</v>
      </c>
      <c r="G149" s="42">
        <v>0</v>
      </c>
      <c r="H149" s="42">
        <v>0</v>
      </c>
      <c r="I149" s="42">
        <v>0</v>
      </c>
      <c r="J149" s="42">
        <v>10638535.090000002</v>
      </c>
    </row>
    <row r="150" spans="1:10" s="39" customFormat="1" ht="25.5" customHeight="1" x14ac:dyDescent="0.25">
      <c r="A150" s="44" t="s">
        <v>217</v>
      </c>
      <c r="B150" s="45" t="s">
        <v>223</v>
      </c>
      <c r="C150" s="46">
        <v>182400</v>
      </c>
      <c r="D150" s="46">
        <v>25051.420000000013</v>
      </c>
      <c r="E150" s="46">
        <v>207451.42</v>
      </c>
      <c r="F150" s="46">
        <v>0</v>
      </c>
      <c r="G150" s="46">
        <v>0</v>
      </c>
      <c r="H150" s="46">
        <v>0</v>
      </c>
      <c r="I150" s="46">
        <v>0</v>
      </c>
      <c r="J150" s="46">
        <v>207451.42</v>
      </c>
    </row>
    <row r="151" spans="1:10" s="39" customFormat="1" ht="25.5" customHeight="1" x14ac:dyDescent="0.25">
      <c r="A151" s="47" t="s">
        <v>46</v>
      </c>
      <c r="B151" s="37" t="s">
        <v>47</v>
      </c>
      <c r="C151" s="42">
        <f>SUM(C152:C153)</f>
        <v>11546228.199999999</v>
      </c>
      <c r="D151" s="42">
        <v>-1145202.9099999983</v>
      </c>
      <c r="E151" s="42">
        <f t="shared" ref="E151" si="52">SUM(E152:E153)</f>
        <v>10401025.290000001</v>
      </c>
      <c r="F151" s="42">
        <v>0</v>
      </c>
      <c r="G151" s="42">
        <v>0</v>
      </c>
      <c r="H151" s="42">
        <v>0</v>
      </c>
      <c r="I151" s="42">
        <v>0</v>
      </c>
      <c r="J151" s="42">
        <v>10401025.290000001</v>
      </c>
    </row>
    <row r="152" spans="1:10" s="39" customFormat="1" ht="25.5" customHeight="1" x14ac:dyDescent="0.25">
      <c r="A152" s="44" t="s">
        <v>50</v>
      </c>
      <c r="B152" s="45" t="s">
        <v>48</v>
      </c>
      <c r="C152" s="46">
        <v>250771.20000000001</v>
      </c>
      <c r="D152" s="46">
        <v>69404.77999999997</v>
      </c>
      <c r="E152" s="46">
        <v>320175.98</v>
      </c>
      <c r="F152" s="46">
        <v>0</v>
      </c>
      <c r="G152" s="46">
        <v>0</v>
      </c>
      <c r="H152" s="46">
        <v>0</v>
      </c>
      <c r="I152" s="46">
        <v>0</v>
      </c>
      <c r="J152" s="46">
        <v>320175.98</v>
      </c>
    </row>
    <row r="153" spans="1:10" s="39" customFormat="1" ht="25.5" customHeight="1" x14ac:dyDescent="0.25">
      <c r="A153" s="44" t="s">
        <v>51</v>
      </c>
      <c r="B153" s="45" t="s">
        <v>49</v>
      </c>
      <c r="C153" s="46">
        <v>11295457</v>
      </c>
      <c r="D153" s="46">
        <v>-1214607.6899999995</v>
      </c>
      <c r="E153" s="46">
        <v>10080849.310000001</v>
      </c>
      <c r="F153" s="46">
        <v>0</v>
      </c>
      <c r="G153" s="46">
        <v>0</v>
      </c>
      <c r="H153" s="46">
        <v>0</v>
      </c>
      <c r="I153" s="46">
        <v>0</v>
      </c>
      <c r="J153" s="46">
        <v>10080849.310000001</v>
      </c>
    </row>
    <row r="154" spans="1:10" s="39" customFormat="1" ht="25.5" customHeight="1" x14ac:dyDescent="0.25">
      <c r="A154" s="44" t="s">
        <v>52</v>
      </c>
      <c r="B154" s="45" t="s">
        <v>170</v>
      </c>
      <c r="C154" s="46">
        <v>191814</v>
      </c>
      <c r="D154" s="46">
        <v>-161755.62</v>
      </c>
      <c r="E154" s="46">
        <v>30058.38</v>
      </c>
      <c r="F154" s="46">
        <v>0</v>
      </c>
      <c r="G154" s="46">
        <v>0</v>
      </c>
      <c r="H154" s="46">
        <v>0</v>
      </c>
      <c r="I154" s="46">
        <v>0</v>
      </c>
      <c r="J154" s="46">
        <v>30058.38</v>
      </c>
    </row>
    <row r="155" spans="1:10" s="39" customFormat="1" ht="25.5" customHeight="1" x14ac:dyDescent="0.25">
      <c r="A155" s="43">
        <v>1.5</v>
      </c>
      <c r="B155" s="37" t="s">
        <v>3</v>
      </c>
      <c r="C155" s="42">
        <f>SUM(C156)</f>
        <v>288031</v>
      </c>
      <c r="D155" s="42">
        <v>-67276</v>
      </c>
      <c r="E155" s="42">
        <f t="shared" ref="E155" si="53">SUM(E156)</f>
        <v>220755</v>
      </c>
      <c r="F155" s="42">
        <v>0</v>
      </c>
      <c r="G155" s="42">
        <v>0</v>
      </c>
      <c r="H155" s="42">
        <v>0</v>
      </c>
      <c r="I155" s="42">
        <v>0</v>
      </c>
      <c r="J155" s="42">
        <v>220755</v>
      </c>
    </row>
    <row r="156" spans="1:10" s="39" customFormat="1" ht="25.5" customHeight="1" x14ac:dyDescent="0.25">
      <c r="A156" s="44" t="s">
        <v>214</v>
      </c>
      <c r="B156" s="45" t="s">
        <v>215</v>
      </c>
      <c r="C156" s="46">
        <v>288031</v>
      </c>
      <c r="D156" s="46">
        <v>-67276</v>
      </c>
      <c r="E156" s="46">
        <v>220755</v>
      </c>
      <c r="F156" s="46">
        <v>0</v>
      </c>
      <c r="G156" s="46">
        <v>0</v>
      </c>
      <c r="H156" s="46">
        <v>0</v>
      </c>
      <c r="I156" s="46">
        <v>0</v>
      </c>
      <c r="J156" s="46">
        <v>220755</v>
      </c>
    </row>
    <row r="157" spans="1:10" s="39" customFormat="1" ht="25.5" customHeight="1" x14ac:dyDescent="0.25">
      <c r="A157" s="40">
        <v>3</v>
      </c>
      <c r="B157" s="41" t="s">
        <v>8</v>
      </c>
      <c r="C157" s="42">
        <f>SUM(C158)</f>
        <v>6000.01</v>
      </c>
      <c r="D157" s="42">
        <v>-1.0000000000218279E-2</v>
      </c>
      <c r="E157" s="42">
        <f t="shared" ref="E157:E158" si="54">SUM(E158)</f>
        <v>6000</v>
      </c>
      <c r="F157" s="42">
        <v>0</v>
      </c>
      <c r="G157" s="42">
        <v>0</v>
      </c>
      <c r="H157" s="42">
        <v>0</v>
      </c>
      <c r="I157" s="42">
        <v>0</v>
      </c>
      <c r="J157" s="42">
        <v>6000</v>
      </c>
    </row>
    <row r="158" spans="1:10" s="39" customFormat="1" ht="25.5" customHeight="1" x14ac:dyDescent="0.25">
      <c r="A158" s="43">
        <v>3.4</v>
      </c>
      <c r="B158" s="37" t="s">
        <v>28</v>
      </c>
      <c r="C158" s="42">
        <f>SUM(C159)</f>
        <v>6000.01</v>
      </c>
      <c r="D158" s="42">
        <v>-1.0000000000218279E-2</v>
      </c>
      <c r="E158" s="42">
        <f t="shared" si="54"/>
        <v>6000</v>
      </c>
      <c r="F158" s="42">
        <v>0</v>
      </c>
      <c r="G158" s="42">
        <v>0</v>
      </c>
      <c r="H158" s="42">
        <v>0</v>
      </c>
      <c r="I158" s="42">
        <v>0</v>
      </c>
      <c r="J158" s="42">
        <v>6000</v>
      </c>
    </row>
    <row r="159" spans="1:10" s="39" customFormat="1" ht="25.5" customHeight="1" x14ac:dyDescent="0.25">
      <c r="A159" s="44" t="s">
        <v>106</v>
      </c>
      <c r="B159" s="45" t="s">
        <v>107</v>
      </c>
      <c r="C159" s="46">
        <v>6000.01</v>
      </c>
      <c r="D159" s="46">
        <v>-1.0000000000218279E-2</v>
      </c>
      <c r="E159" s="46">
        <v>6000</v>
      </c>
      <c r="F159" s="46">
        <v>0</v>
      </c>
      <c r="G159" s="46">
        <v>0</v>
      </c>
      <c r="H159" s="46">
        <v>0</v>
      </c>
      <c r="I159" s="46">
        <v>0</v>
      </c>
      <c r="J159" s="46">
        <v>6000</v>
      </c>
    </row>
    <row r="160" spans="1:10" s="39" customFormat="1" ht="25.5" customHeight="1" x14ac:dyDescent="0.25">
      <c r="A160" s="40">
        <v>4</v>
      </c>
      <c r="B160" s="41" t="s">
        <v>31</v>
      </c>
      <c r="C160" s="42">
        <f>SUM(C161)</f>
        <v>1132085</v>
      </c>
      <c r="D160" s="42">
        <v>-220923</v>
      </c>
      <c r="E160" s="42">
        <f t="shared" ref="E160:E161" si="55">SUM(E161)</f>
        <v>911162</v>
      </c>
      <c r="F160" s="42">
        <v>0</v>
      </c>
      <c r="G160" s="42">
        <v>0</v>
      </c>
      <c r="H160" s="42">
        <v>0</v>
      </c>
      <c r="I160" s="42">
        <v>0</v>
      </c>
      <c r="J160" s="42">
        <v>911162</v>
      </c>
    </row>
    <row r="161" spans="1:10" s="39" customFormat="1" ht="25.5" customHeight="1" x14ac:dyDescent="0.25">
      <c r="A161" s="43">
        <v>4.4000000000000004</v>
      </c>
      <c r="B161" s="37" t="s">
        <v>15</v>
      </c>
      <c r="C161" s="42">
        <f>SUM(C162)</f>
        <v>1132085</v>
      </c>
      <c r="D161" s="42">
        <v>-220923</v>
      </c>
      <c r="E161" s="42">
        <f t="shared" si="55"/>
        <v>911162</v>
      </c>
      <c r="F161" s="42">
        <v>0</v>
      </c>
      <c r="G161" s="42">
        <v>0</v>
      </c>
      <c r="H161" s="42">
        <v>0</v>
      </c>
      <c r="I161" s="42">
        <v>0</v>
      </c>
      <c r="J161" s="42">
        <v>911162</v>
      </c>
    </row>
    <row r="162" spans="1:10" s="39" customFormat="1" ht="25.5" customHeight="1" x14ac:dyDescent="0.25">
      <c r="A162" s="44" t="s">
        <v>137</v>
      </c>
      <c r="B162" s="45" t="s">
        <v>140</v>
      </c>
      <c r="C162" s="46">
        <v>1132085</v>
      </c>
      <c r="D162" s="46">
        <v>-220923</v>
      </c>
      <c r="E162" s="46">
        <v>911162</v>
      </c>
      <c r="F162" s="46">
        <v>0</v>
      </c>
      <c r="G162" s="46">
        <v>0</v>
      </c>
      <c r="H162" s="46">
        <v>0</v>
      </c>
      <c r="I162" s="46">
        <v>0</v>
      </c>
      <c r="J162" s="46">
        <v>911162</v>
      </c>
    </row>
    <row r="163" spans="1:10" s="39" customFormat="1" ht="25.5" customHeight="1" x14ac:dyDescent="0.25">
      <c r="A163" s="47"/>
      <c r="B163" s="45"/>
      <c r="C163" s="46"/>
      <c r="D163" s="51"/>
      <c r="E163" s="51"/>
      <c r="F163" s="51"/>
      <c r="G163" s="51"/>
      <c r="H163" s="51"/>
      <c r="I163" s="51"/>
      <c r="J163" s="51"/>
    </row>
    <row r="164" spans="1:10" s="39" customFormat="1" ht="25.5" customHeight="1" x14ac:dyDescent="0.25">
      <c r="A164" s="62" t="s">
        <v>225</v>
      </c>
      <c r="B164" s="63"/>
      <c r="C164" s="7">
        <f>SUM(C165,C174,C185)</f>
        <v>4989265</v>
      </c>
      <c r="D164" s="7">
        <v>218471</v>
      </c>
      <c r="E164" s="7">
        <f t="shared" ref="E164" si="56">SUM(E165,E174,E185)</f>
        <v>5207736</v>
      </c>
      <c r="F164" s="7">
        <v>1143602.94</v>
      </c>
      <c r="G164" s="7">
        <v>1143602.94</v>
      </c>
      <c r="H164" s="7">
        <v>1143602.94</v>
      </c>
      <c r="I164" s="7">
        <v>1143602.94</v>
      </c>
      <c r="J164" s="7">
        <v>4064133.06</v>
      </c>
    </row>
    <row r="165" spans="1:10" s="39" customFormat="1" ht="25.5" customHeight="1" x14ac:dyDescent="0.25">
      <c r="A165" s="40">
        <v>2</v>
      </c>
      <c r="B165" s="41" t="s">
        <v>4</v>
      </c>
      <c r="C165" s="42">
        <f>SUM(C166,C170,C172)</f>
        <v>2800000</v>
      </c>
      <c r="D165" s="42">
        <v>-120000</v>
      </c>
      <c r="E165" s="42">
        <f t="shared" ref="E165" si="57">SUM(E166,E170,E172)</f>
        <v>2680000</v>
      </c>
      <c r="F165" s="42">
        <v>50306.64</v>
      </c>
      <c r="G165" s="42">
        <v>50306.64</v>
      </c>
      <c r="H165" s="42">
        <v>50306.64</v>
      </c>
      <c r="I165" s="42">
        <v>50306.64</v>
      </c>
      <c r="J165" s="42">
        <v>2629693.36</v>
      </c>
    </row>
    <row r="166" spans="1:10" s="39" customFormat="1" ht="25.5" customHeight="1" x14ac:dyDescent="0.25">
      <c r="A166" s="47">
        <v>2.1</v>
      </c>
      <c r="B166" s="37" t="s">
        <v>38</v>
      </c>
      <c r="C166" s="42">
        <f>SUM(C167:C169)</f>
        <v>1700000</v>
      </c>
      <c r="D166" s="42">
        <v>-120000</v>
      </c>
      <c r="E166" s="42">
        <f t="shared" ref="E166" si="58">SUM(E167:E169)</f>
        <v>1580000</v>
      </c>
      <c r="F166" s="42">
        <v>50306.64</v>
      </c>
      <c r="G166" s="42">
        <v>50306.64</v>
      </c>
      <c r="H166" s="42">
        <v>50306.64</v>
      </c>
      <c r="I166" s="42">
        <v>50306.64</v>
      </c>
      <c r="J166" s="42">
        <v>1529693.36</v>
      </c>
    </row>
    <row r="167" spans="1:10" s="39" customFormat="1" ht="25.5" customHeight="1" x14ac:dyDescent="0.25">
      <c r="A167" s="44" t="s">
        <v>56</v>
      </c>
      <c r="B167" s="45" t="s">
        <v>60</v>
      </c>
      <c r="C167" s="46">
        <v>1000000</v>
      </c>
      <c r="D167" s="46">
        <v>0</v>
      </c>
      <c r="E167" s="46">
        <v>1000000</v>
      </c>
      <c r="F167" s="46">
        <v>50306.64</v>
      </c>
      <c r="G167" s="46">
        <v>50306.64</v>
      </c>
      <c r="H167" s="46">
        <v>50306.64</v>
      </c>
      <c r="I167" s="46">
        <v>50306.64</v>
      </c>
      <c r="J167" s="46">
        <v>949693.36</v>
      </c>
    </row>
    <row r="168" spans="1:10" s="39" customFormat="1" ht="25.5" customHeight="1" x14ac:dyDescent="0.25">
      <c r="A168" s="44" t="s">
        <v>58</v>
      </c>
      <c r="B168" s="45" t="s">
        <v>62</v>
      </c>
      <c r="C168" s="46">
        <v>300000</v>
      </c>
      <c r="D168" s="46">
        <v>0</v>
      </c>
      <c r="E168" s="46">
        <v>300000</v>
      </c>
      <c r="F168" s="46">
        <v>0</v>
      </c>
      <c r="G168" s="46">
        <v>0</v>
      </c>
      <c r="H168" s="46">
        <v>0</v>
      </c>
      <c r="I168" s="46">
        <v>0</v>
      </c>
      <c r="J168" s="46">
        <v>300000</v>
      </c>
    </row>
    <row r="169" spans="1:10" s="39" customFormat="1" ht="25.5" customHeight="1" x14ac:dyDescent="0.25">
      <c r="A169" s="44" t="s">
        <v>59</v>
      </c>
      <c r="B169" s="56" t="s">
        <v>63</v>
      </c>
      <c r="C169" s="46">
        <v>400000</v>
      </c>
      <c r="D169" s="46">
        <v>-120000</v>
      </c>
      <c r="E169" s="46">
        <v>280000</v>
      </c>
      <c r="F169" s="46">
        <v>0</v>
      </c>
      <c r="G169" s="46">
        <v>0</v>
      </c>
      <c r="H169" s="46">
        <v>0</v>
      </c>
      <c r="I169" s="46">
        <v>0</v>
      </c>
      <c r="J169" s="46">
        <v>280000</v>
      </c>
    </row>
    <row r="170" spans="1:10" s="39" customFormat="1" ht="25.5" customHeight="1" x14ac:dyDescent="0.25">
      <c r="A170" s="47">
        <v>2.6</v>
      </c>
      <c r="B170" s="57" t="s">
        <v>6</v>
      </c>
      <c r="C170" s="42">
        <f>SUM(C171)</f>
        <v>800000</v>
      </c>
      <c r="D170" s="42">
        <v>0</v>
      </c>
      <c r="E170" s="42">
        <f t="shared" ref="E170" si="59">SUM(E171)</f>
        <v>800000</v>
      </c>
      <c r="F170" s="42">
        <v>0</v>
      </c>
      <c r="G170" s="42">
        <v>0</v>
      </c>
      <c r="H170" s="42">
        <v>0</v>
      </c>
      <c r="I170" s="42">
        <v>0</v>
      </c>
      <c r="J170" s="42">
        <v>800000</v>
      </c>
    </row>
    <row r="171" spans="1:10" s="39" customFormat="1" ht="25.5" customHeight="1" x14ac:dyDescent="0.25">
      <c r="A171" s="44" t="s">
        <v>72</v>
      </c>
      <c r="B171" s="56" t="s">
        <v>6</v>
      </c>
      <c r="C171" s="46">
        <v>800000</v>
      </c>
      <c r="D171" s="46">
        <v>0</v>
      </c>
      <c r="E171" s="46">
        <v>800000</v>
      </c>
      <c r="F171" s="46">
        <v>0</v>
      </c>
      <c r="G171" s="46">
        <v>0</v>
      </c>
      <c r="H171" s="46">
        <v>0</v>
      </c>
      <c r="I171" s="46">
        <v>0</v>
      </c>
      <c r="J171" s="46">
        <v>800000</v>
      </c>
    </row>
    <row r="172" spans="1:10" s="39" customFormat="1" ht="25.5" customHeight="1" x14ac:dyDescent="0.25">
      <c r="A172" s="43">
        <v>2.9</v>
      </c>
      <c r="B172" s="37" t="s">
        <v>26</v>
      </c>
      <c r="C172" s="42">
        <f>SUM(C173)</f>
        <v>300000</v>
      </c>
      <c r="D172" s="42">
        <v>0</v>
      </c>
      <c r="E172" s="42">
        <f t="shared" ref="E172" si="60">SUM(E173)</f>
        <v>300000</v>
      </c>
      <c r="F172" s="42">
        <v>0</v>
      </c>
      <c r="G172" s="42">
        <v>0</v>
      </c>
      <c r="H172" s="42">
        <v>0</v>
      </c>
      <c r="I172" s="42">
        <v>0</v>
      </c>
      <c r="J172" s="42">
        <v>300000</v>
      </c>
    </row>
    <row r="173" spans="1:10" s="39" customFormat="1" ht="25.5" customHeight="1" x14ac:dyDescent="0.25">
      <c r="A173" s="44" t="s">
        <v>80</v>
      </c>
      <c r="B173" s="45" t="s">
        <v>81</v>
      </c>
      <c r="C173" s="46">
        <v>300000</v>
      </c>
      <c r="D173" s="46">
        <v>0</v>
      </c>
      <c r="E173" s="46">
        <v>300000</v>
      </c>
      <c r="F173" s="46">
        <v>0</v>
      </c>
      <c r="G173" s="46">
        <v>0</v>
      </c>
      <c r="H173" s="46">
        <v>0</v>
      </c>
      <c r="I173" s="46">
        <v>0</v>
      </c>
      <c r="J173" s="46">
        <v>300000</v>
      </c>
    </row>
    <row r="174" spans="1:10" s="39" customFormat="1" ht="25.5" customHeight="1" x14ac:dyDescent="0.25">
      <c r="A174" s="40">
        <v>3</v>
      </c>
      <c r="B174" s="41" t="s">
        <v>8</v>
      </c>
      <c r="C174" s="42">
        <f>SUM(C175,C177,C179,C181,C183)</f>
        <v>1543800</v>
      </c>
      <c r="D174" s="42">
        <v>201528</v>
      </c>
      <c r="E174" s="42">
        <f>SUM(E175,E177,E179,E181,E183)</f>
        <v>1745328</v>
      </c>
      <c r="F174" s="42">
        <v>682656.3</v>
      </c>
      <c r="G174" s="42">
        <v>682656.3</v>
      </c>
      <c r="H174" s="42">
        <v>682656.3</v>
      </c>
      <c r="I174" s="42">
        <v>682656.3</v>
      </c>
      <c r="J174" s="42">
        <v>1062671.7</v>
      </c>
    </row>
    <row r="175" spans="1:10" s="39" customFormat="1" ht="25.5" customHeight="1" x14ac:dyDescent="0.25">
      <c r="A175" s="43">
        <v>3.2</v>
      </c>
      <c r="B175" s="37" t="s">
        <v>10</v>
      </c>
      <c r="C175" s="42">
        <f>SUM(C176)</f>
        <v>250000</v>
      </c>
      <c r="D175" s="42">
        <v>0</v>
      </c>
      <c r="E175" s="42">
        <f t="shared" ref="E175" si="61">SUM(E176)</f>
        <v>250000</v>
      </c>
      <c r="F175" s="42">
        <v>113264.34</v>
      </c>
      <c r="G175" s="42">
        <v>113264.34</v>
      </c>
      <c r="H175" s="42">
        <v>113264.34</v>
      </c>
      <c r="I175" s="42">
        <v>113264.34</v>
      </c>
      <c r="J175" s="42">
        <v>136735.66</v>
      </c>
    </row>
    <row r="176" spans="1:10" s="39" customFormat="1" ht="25.5" customHeight="1" x14ac:dyDescent="0.25">
      <c r="A176" s="44" t="s">
        <v>87</v>
      </c>
      <c r="B176" s="45" t="s">
        <v>91</v>
      </c>
      <c r="C176" s="46">
        <v>250000</v>
      </c>
      <c r="D176" s="46">
        <v>0</v>
      </c>
      <c r="E176" s="46">
        <v>250000</v>
      </c>
      <c r="F176" s="46">
        <v>113264.34</v>
      </c>
      <c r="G176" s="46">
        <v>113264.34</v>
      </c>
      <c r="H176" s="46">
        <v>113264.34</v>
      </c>
      <c r="I176" s="46">
        <v>113264.34</v>
      </c>
      <c r="J176" s="46">
        <v>136735.66</v>
      </c>
    </row>
    <row r="177" spans="1:10" s="39" customFormat="1" ht="25.5" customHeight="1" x14ac:dyDescent="0.25">
      <c r="A177" s="43" t="s">
        <v>185</v>
      </c>
      <c r="B177" s="57" t="s">
        <v>28</v>
      </c>
      <c r="C177" s="42">
        <f>SUM(C178)</f>
        <v>1800</v>
      </c>
      <c r="D177" s="42">
        <v>0</v>
      </c>
      <c r="E177" s="42">
        <f t="shared" ref="E177" si="62">SUM(E178)</f>
        <v>1800</v>
      </c>
      <c r="F177" s="42">
        <v>0</v>
      </c>
      <c r="G177" s="42">
        <v>0</v>
      </c>
      <c r="H177" s="42">
        <v>0</v>
      </c>
      <c r="I177" s="42">
        <v>0</v>
      </c>
      <c r="J177" s="42">
        <v>1800</v>
      </c>
    </row>
    <row r="178" spans="1:10" s="39" customFormat="1" ht="25.5" customHeight="1" x14ac:dyDescent="0.25">
      <c r="A178" s="44" t="s">
        <v>106</v>
      </c>
      <c r="B178" s="56" t="s">
        <v>107</v>
      </c>
      <c r="C178" s="46">
        <v>1800</v>
      </c>
      <c r="D178" s="46">
        <v>0</v>
      </c>
      <c r="E178" s="46">
        <v>1800</v>
      </c>
      <c r="F178" s="46">
        <v>0</v>
      </c>
      <c r="G178" s="46">
        <v>0</v>
      </c>
      <c r="H178" s="46">
        <v>0</v>
      </c>
      <c r="I178" s="46">
        <v>0</v>
      </c>
      <c r="J178" s="46">
        <v>1800</v>
      </c>
    </row>
    <row r="179" spans="1:10" s="39" customFormat="1" ht="25.5" customHeight="1" x14ac:dyDescent="0.25">
      <c r="A179" s="43">
        <v>3.5</v>
      </c>
      <c r="B179" s="37" t="s">
        <v>29</v>
      </c>
      <c r="C179" s="42">
        <f>SUM(C180)</f>
        <v>500000</v>
      </c>
      <c r="D179" s="42">
        <v>0</v>
      </c>
      <c r="E179" s="42">
        <f t="shared" ref="E179" si="63">SUM(E180)</f>
        <v>500000</v>
      </c>
      <c r="F179" s="42">
        <v>414557.95</v>
      </c>
      <c r="G179" s="42">
        <v>414557.95</v>
      </c>
      <c r="H179" s="42">
        <v>414557.95</v>
      </c>
      <c r="I179" s="42">
        <v>414557.95</v>
      </c>
      <c r="J179" s="42">
        <v>85442.049999999988</v>
      </c>
    </row>
    <row r="180" spans="1:10" s="39" customFormat="1" ht="25.5" customHeight="1" x14ac:dyDescent="0.25">
      <c r="A180" s="44" t="s">
        <v>109</v>
      </c>
      <c r="B180" s="45" t="s">
        <v>114</v>
      </c>
      <c r="C180" s="46">
        <v>500000</v>
      </c>
      <c r="D180" s="46">
        <v>0</v>
      </c>
      <c r="E180" s="46">
        <v>500000</v>
      </c>
      <c r="F180" s="46">
        <v>414557.95</v>
      </c>
      <c r="G180" s="46">
        <v>414557.95</v>
      </c>
      <c r="H180" s="46">
        <v>414557.95</v>
      </c>
      <c r="I180" s="46">
        <v>414557.95</v>
      </c>
      <c r="J180" s="46">
        <v>85442.049999999988</v>
      </c>
    </row>
    <row r="181" spans="1:10" s="39" customFormat="1" ht="25.5" customHeight="1" x14ac:dyDescent="0.25">
      <c r="A181" s="43" t="s">
        <v>183</v>
      </c>
      <c r="B181" s="57" t="s">
        <v>30</v>
      </c>
      <c r="C181" s="42">
        <f>SUM(C182)</f>
        <v>792000</v>
      </c>
      <c r="D181" s="42">
        <v>181528</v>
      </c>
      <c r="E181" s="42">
        <f t="shared" ref="E181" si="64">SUM(E182)</f>
        <v>973528</v>
      </c>
      <c r="F181" s="42">
        <v>151450.01</v>
      </c>
      <c r="G181" s="42">
        <v>151450.01</v>
      </c>
      <c r="H181" s="42">
        <v>151450.01</v>
      </c>
      <c r="I181" s="42">
        <v>151450.01</v>
      </c>
      <c r="J181" s="42">
        <v>822077.99</v>
      </c>
    </row>
    <row r="182" spans="1:10" s="39" customFormat="1" ht="25.5" customHeight="1" x14ac:dyDescent="0.25">
      <c r="A182" s="44" t="s">
        <v>118</v>
      </c>
      <c r="B182" s="56" t="s">
        <v>119</v>
      </c>
      <c r="C182" s="46">
        <v>792000</v>
      </c>
      <c r="D182" s="46">
        <v>181528</v>
      </c>
      <c r="E182" s="46">
        <v>973528</v>
      </c>
      <c r="F182" s="46">
        <v>151450.01</v>
      </c>
      <c r="G182" s="46">
        <v>151450.01</v>
      </c>
      <c r="H182" s="46">
        <v>151450.01</v>
      </c>
      <c r="I182" s="46">
        <v>151450.01</v>
      </c>
      <c r="J182" s="46">
        <v>822077.99</v>
      </c>
    </row>
    <row r="183" spans="1:10" s="39" customFormat="1" ht="25.5" customHeight="1" x14ac:dyDescent="0.25">
      <c r="A183" s="43" t="s">
        <v>551</v>
      </c>
      <c r="B183" s="37" t="s">
        <v>13</v>
      </c>
      <c r="C183" s="42">
        <f>+C184</f>
        <v>0</v>
      </c>
      <c r="D183" s="42">
        <v>20000</v>
      </c>
      <c r="E183" s="42">
        <f t="shared" ref="E183" si="65">+E184</f>
        <v>20000</v>
      </c>
      <c r="F183" s="42">
        <v>3384</v>
      </c>
      <c r="G183" s="42">
        <v>3384</v>
      </c>
      <c r="H183" s="42">
        <v>3384</v>
      </c>
      <c r="I183" s="42">
        <v>3384</v>
      </c>
      <c r="J183" s="42">
        <v>16616</v>
      </c>
    </row>
    <row r="184" spans="1:10" s="39" customFormat="1" ht="25.5" customHeight="1" x14ac:dyDescent="0.25">
      <c r="A184" s="44" t="s">
        <v>125</v>
      </c>
      <c r="B184" s="45" t="s">
        <v>130</v>
      </c>
      <c r="C184" s="46">
        <v>0</v>
      </c>
      <c r="D184" s="46">
        <v>20000</v>
      </c>
      <c r="E184" s="46">
        <v>20000</v>
      </c>
      <c r="F184" s="46">
        <v>3384</v>
      </c>
      <c r="G184" s="46">
        <v>3384</v>
      </c>
      <c r="H184" s="46">
        <v>3384</v>
      </c>
      <c r="I184" s="46">
        <v>3384</v>
      </c>
      <c r="J184" s="46">
        <v>16616</v>
      </c>
    </row>
    <row r="185" spans="1:10" s="39" customFormat="1" ht="25.5" customHeight="1" x14ac:dyDescent="0.25">
      <c r="A185" s="40">
        <v>4</v>
      </c>
      <c r="B185" s="41" t="s">
        <v>31</v>
      </c>
      <c r="C185" s="42">
        <f>SUM(C186)</f>
        <v>645465</v>
      </c>
      <c r="D185" s="42">
        <v>136943</v>
      </c>
      <c r="E185" s="42">
        <f t="shared" ref="E185:E186" si="66">SUM(E186)</f>
        <v>782408</v>
      </c>
      <c r="F185" s="42">
        <v>410640</v>
      </c>
      <c r="G185" s="42">
        <v>410640</v>
      </c>
      <c r="H185" s="42">
        <v>410640</v>
      </c>
      <c r="I185" s="42">
        <v>410640</v>
      </c>
      <c r="J185" s="42">
        <v>371768</v>
      </c>
    </row>
    <row r="186" spans="1:10" s="39" customFormat="1" ht="25.5" customHeight="1" x14ac:dyDescent="0.25">
      <c r="A186" s="43">
        <v>4.4000000000000004</v>
      </c>
      <c r="B186" s="37" t="s">
        <v>15</v>
      </c>
      <c r="C186" s="42">
        <f>SUM(C187)</f>
        <v>645465</v>
      </c>
      <c r="D186" s="42">
        <v>136943</v>
      </c>
      <c r="E186" s="42">
        <f t="shared" si="66"/>
        <v>782408</v>
      </c>
      <c r="F186" s="42">
        <v>410640</v>
      </c>
      <c r="G186" s="42">
        <v>410640</v>
      </c>
      <c r="H186" s="42">
        <v>410640</v>
      </c>
      <c r="I186" s="42">
        <v>410640</v>
      </c>
      <c r="J186" s="42">
        <v>371768</v>
      </c>
    </row>
    <row r="187" spans="1:10" s="39" customFormat="1" ht="25.5" customHeight="1" x14ac:dyDescent="0.25">
      <c r="A187" s="44" t="s">
        <v>137</v>
      </c>
      <c r="B187" s="45" t="s">
        <v>171</v>
      </c>
      <c r="C187" s="46">
        <v>645465</v>
      </c>
      <c r="D187" s="46">
        <v>136943</v>
      </c>
      <c r="E187" s="46">
        <v>782408</v>
      </c>
      <c r="F187" s="46">
        <v>410640</v>
      </c>
      <c r="G187" s="46">
        <v>410640</v>
      </c>
      <c r="H187" s="46">
        <v>410640</v>
      </c>
      <c r="I187" s="46">
        <v>410640</v>
      </c>
      <c r="J187" s="46">
        <v>371768</v>
      </c>
    </row>
    <row r="188" spans="1:10" s="39" customFormat="1" ht="25.5" customHeight="1" x14ac:dyDescent="0.25">
      <c r="A188" s="44"/>
      <c r="B188" s="45"/>
      <c r="C188" s="46"/>
      <c r="D188" s="46"/>
      <c r="E188" s="46"/>
      <c r="F188" s="46"/>
      <c r="G188" s="46"/>
      <c r="H188" s="46"/>
      <c r="I188" s="46"/>
      <c r="J188" s="46"/>
    </row>
    <row r="189" spans="1:10" s="39" customFormat="1" ht="30" customHeight="1" x14ac:dyDescent="0.25">
      <c r="A189" s="67" t="s">
        <v>226</v>
      </c>
      <c r="B189" s="68"/>
      <c r="C189" s="7">
        <f>SUM(C190,C201)</f>
        <v>12770000</v>
      </c>
      <c r="D189" s="7">
        <v>15000000</v>
      </c>
      <c r="E189" s="7">
        <f t="shared" ref="E189" si="67">SUM(E190,E201)</f>
        <v>27770000</v>
      </c>
      <c r="F189" s="7">
        <v>13951904.970000001</v>
      </c>
      <c r="G189" s="7">
        <v>13951904.970000001</v>
      </c>
      <c r="H189" s="7">
        <v>13951904.970000001</v>
      </c>
      <c r="I189" s="7">
        <v>13951904.970000001</v>
      </c>
      <c r="J189" s="7">
        <v>13818095.029999999</v>
      </c>
    </row>
    <row r="190" spans="1:10" s="39" customFormat="1" ht="25.5" customHeight="1" x14ac:dyDescent="0.25">
      <c r="A190" s="40">
        <v>1</v>
      </c>
      <c r="B190" s="41" t="s">
        <v>1</v>
      </c>
      <c r="C190" s="42">
        <f>SUM(C193,C191,C199)</f>
        <v>11220545.859999999</v>
      </c>
      <c r="D190" s="42">
        <v>14515054.140000001</v>
      </c>
      <c r="E190" s="42">
        <f t="shared" ref="E190" si="68">SUM(E193,E191,E199)</f>
        <v>25735600</v>
      </c>
      <c r="F190" s="42">
        <v>13227193</v>
      </c>
      <c r="G190" s="42">
        <v>13227193</v>
      </c>
      <c r="H190" s="42">
        <v>13227193</v>
      </c>
      <c r="I190" s="42">
        <v>13227193</v>
      </c>
      <c r="J190" s="42">
        <v>12508407</v>
      </c>
    </row>
    <row r="191" spans="1:10" s="48" customFormat="1" ht="25.5" customHeight="1" x14ac:dyDescent="0.25">
      <c r="A191" s="43">
        <v>1.1000000000000001</v>
      </c>
      <c r="B191" s="37" t="s">
        <v>21</v>
      </c>
      <c r="C191" s="42">
        <f>SUM(C192:C192)</f>
        <v>0</v>
      </c>
      <c r="D191" s="42">
        <v>13768746.220000001</v>
      </c>
      <c r="E191" s="42">
        <f t="shared" ref="E191" si="69">SUM(E192:E192)</f>
        <v>13768746.220000001</v>
      </c>
      <c r="F191" s="42">
        <v>12152218</v>
      </c>
      <c r="G191" s="42">
        <v>12152218</v>
      </c>
      <c r="H191" s="42">
        <v>12152218</v>
      </c>
      <c r="I191" s="42">
        <v>12152218</v>
      </c>
      <c r="J191" s="42">
        <v>1616528.2200000007</v>
      </c>
    </row>
    <row r="192" spans="1:10" s="48" customFormat="1" ht="25.5" customHeight="1" x14ac:dyDescent="0.25">
      <c r="A192" s="44" t="s">
        <v>42</v>
      </c>
      <c r="B192" s="45" t="s">
        <v>43</v>
      </c>
      <c r="C192" s="46">
        <v>0</v>
      </c>
      <c r="D192" s="46">
        <v>13768746.220000001</v>
      </c>
      <c r="E192" s="46">
        <v>13768746.220000001</v>
      </c>
      <c r="F192" s="46">
        <v>12152218</v>
      </c>
      <c r="G192" s="46">
        <v>12152218</v>
      </c>
      <c r="H192" s="46">
        <v>12152218</v>
      </c>
      <c r="I192" s="46">
        <v>12152218</v>
      </c>
      <c r="J192" s="46">
        <v>1616528.2200000007</v>
      </c>
    </row>
    <row r="193" spans="1:10" s="48" customFormat="1" ht="25.5" customHeight="1" x14ac:dyDescent="0.25">
      <c r="A193" s="43">
        <v>1.3</v>
      </c>
      <c r="B193" s="37" t="s">
        <v>2</v>
      </c>
      <c r="C193" s="42">
        <f>SUM(C194,C195,C198)</f>
        <v>11220545.859999999</v>
      </c>
      <c r="D193" s="42">
        <v>423727.92000000179</v>
      </c>
      <c r="E193" s="42">
        <f t="shared" ref="E193" si="70">SUM(E194,E195,E198)</f>
        <v>11644273.780000001</v>
      </c>
      <c r="F193" s="42">
        <v>769075</v>
      </c>
      <c r="G193" s="42">
        <v>769075</v>
      </c>
      <c r="H193" s="42">
        <v>769075</v>
      </c>
      <c r="I193" s="42">
        <v>769075</v>
      </c>
      <c r="J193" s="42">
        <v>10875198.780000001</v>
      </c>
    </row>
    <row r="194" spans="1:10" s="48" customFormat="1" ht="25.5" customHeight="1" x14ac:dyDescent="0.25">
      <c r="A194" s="44" t="s">
        <v>217</v>
      </c>
      <c r="B194" s="45" t="s">
        <v>223</v>
      </c>
      <c r="C194" s="46">
        <v>0</v>
      </c>
      <c r="D194" s="46">
        <v>389491.42</v>
      </c>
      <c r="E194" s="46">
        <v>389491.42</v>
      </c>
      <c r="F194" s="46">
        <v>365470</v>
      </c>
      <c r="G194" s="46">
        <v>365470</v>
      </c>
      <c r="H194" s="46">
        <v>365470</v>
      </c>
      <c r="I194" s="46">
        <v>365470</v>
      </c>
      <c r="J194" s="46">
        <v>24021.419999999984</v>
      </c>
    </row>
    <row r="195" spans="1:10" s="48" customFormat="1" ht="25.5" customHeight="1" x14ac:dyDescent="0.25">
      <c r="A195" s="47" t="s">
        <v>46</v>
      </c>
      <c r="B195" s="37" t="s">
        <v>47</v>
      </c>
      <c r="C195" s="42">
        <f>SUM(C197,C196)</f>
        <v>11220545.859999999</v>
      </c>
      <c r="D195" s="42">
        <v>10538.120000001043</v>
      </c>
      <c r="E195" s="42">
        <f t="shared" ref="E195" si="71">SUM(E197,E196)</f>
        <v>11231083.98</v>
      </c>
      <c r="F195" s="42">
        <v>398239</v>
      </c>
      <c r="G195" s="42">
        <v>398239</v>
      </c>
      <c r="H195" s="42">
        <v>398239</v>
      </c>
      <c r="I195" s="42">
        <v>398239</v>
      </c>
      <c r="J195" s="42">
        <v>10832844.98</v>
      </c>
    </row>
    <row r="196" spans="1:10" s="48" customFormat="1" ht="25.5" customHeight="1" x14ac:dyDescent="0.25">
      <c r="A196" s="44" t="s">
        <v>50</v>
      </c>
      <c r="B196" s="45" t="s">
        <v>48</v>
      </c>
      <c r="C196" s="46">
        <v>0</v>
      </c>
      <c r="D196" s="46">
        <v>495483.98</v>
      </c>
      <c r="E196" s="46">
        <v>495483.98</v>
      </c>
      <c r="F196" s="46">
        <v>398239</v>
      </c>
      <c r="G196" s="46">
        <v>398239</v>
      </c>
      <c r="H196" s="46">
        <v>398239</v>
      </c>
      <c r="I196" s="46">
        <v>398239</v>
      </c>
      <c r="J196" s="46">
        <v>97244.979999999981</v>
      </c>
    </row>
    <row r="197" spans="1:10" s="48" customFormat="1" ht="25.5" customHeight="1" x14ac:dyDescent="0.25">
      <c r="A197" s="44" t="s">
        <v>51</v>
      </c>
      <c r="B197" s="45" t="s">
        <v>49</v>
      </c>
      <c r="C197" s="46">
        <v>11220545.859999999</v>
      </c>
      <c r="D197" s="46">
        <v>-484945.8599999994</v>
      </c>
      <c r="E197" s="46">
        <v>10735600</v>
      </c>
      <c r="F197" s="46">
        <v>0</v>
      </c>
      <c r="G197" s="46">
        <v>0</v>
      </c>
      <c r="H197" s="46">
        <v>0</v>
      </c>
      <c r="I197" s="46">
        <v>0</v>
      </c>
      <c r="J197" s="46">
        <v>10735600</v>
      </c>
    </row>
    <row r="198" spans="1:10" s="48" customFormat="1" ht="25.5" customHeight="1" x14ac:dyDescent="0.25">
      <c r="A198" s="44" t="s">
        <v>52</v>
      </c>
      <c r="B198" s="45" t="s">
        <v>170</v>
      </c>
      <c r="C198" s="46">
        <v>0</v>
      </c>
      <c r="D198" s="46">
        <v>23698.38</v>
      </c>
      <c r="E198" s="46">
        <v>23698.38</v>
      </c>
      <c r="F198" s="46">
        <v>5366</v>
      </c>
      <c r="G198" s="46">
        <v>5366</v>
      </c>
      <c r="H198" s="46">
        <v>5366</v>
      </c>
      <c r="I198" s="46">
        <v>5366</v>
      </c>
      <c r="J198" s="46">
        <v>18332.38</v>
      </c>
    </row>
    <row r="199" spans="1:10" s="48" customFormat="1" ht="25.5" customHeight="1" x14ac:dyDescent="0.25">
      <c r="A199" s="43">
        <v>1.5</v>
      </c>
      <c r="B199" s="37" t="s">
        <v>3</v>
      </c>
      <c r="C199" s="42">
        <f>SUM(C200)</f>
        <v>0</v>
      </c>
      <c r="D199" s="42">
        <v>322580</v>
      </c>
      <c r="E199" s="42">
        <f>SUM(E200)</f>
        <v>322580</v>
      </c>
      <c r="F199" s="42">
        <v>305900</v>
      </c>
      <c r="G199" s="42">
        <v>305900</v>
      </c>
      <c r="H199" s="42">
        <v>305900</v>
      </c>
      <c r="I199" s="42">
        <v>305900</v>
      </c>
      <c r="J199" s="42">
        <v>16680</v>
      </c>
    </row>
    <row r="200" spans="1:10" s="48" customFormat="1" ht="25.5" customHeight="1" x14ac:dyDescent="0.25">
      <c r="A200" s="44" t="s">
        <v>214</v>
      </c>
      <c r="B200" s="45" t="s">
        <v>215</v>
      </c>
      <c r="C200" s="46">
        <v>0</v>
      </c>
      <c r="D200" s="46">
        <v>322580</v>
      </c>
      <c r="E200" s="46">
        <v>322580</v>
      </c>
      <c r="F200" s="46">
        <v>305900</v>
      </c>
      <c r="G200" s="46">
        <v>305900</v>
      </c>
      <c r="H200" s="46">
        <v>305900</v>
      </c>
      <c r="I200" s="46">
        <v>305900</v>
      </c>
      <c r="J200" s="46">
        <v>16680</v>
      </c>
    </row>
    <row r="201" spans="1:10" s="48" customFormat="1" ht="25.5" customHeight="1" x14ac:dyDescent="0.25">
      <c r="A201" s="40">
        <v>3</v>
      </c>
      <c r="B201" s="41" t="s">
        <v>8</v>
      </c>
      <c r="C201" s="42">
        <f>SUM(C202,C204,C206)</f>
        <v>1549454.1400000001</v>
      </c>
      <c r="D201" s="42">
        <v>484945.85999999987</v>
      </c>
      <c r="E201" s="42">
        <f>SUM(E202,E204,E206)</f>
        <v>2034400</v>
      </c>
      <c r="F201" s="42">
        <v>724711.97</v>
      </c>
      <c r="G201" s="42">
        <v>724711.97</v>
      </c>
      <c r="H201" s="42">
        <v>724711.97</v>
      </c>
      <c r="I201" s="42">
        <v>724711.97</v>
      </c>
      <c r="J201" s="42">
        <v>1309688.03</v>
      </c>
    </row>
    <row r="202" spans="1:10" s="39" customFormat="1" ht="25.5" customHeight="1" x14ac:dyDescent="0.25">
      <c r="A202" s="43">
        <v>3.3</v>
      </c>
      <c r="B202" s="37" t="s">
        <v>27</v>
      </c>
      <c r="C202" s="42">
        <f>SUM(C203)</f>
        <v>465054.14</v>
      </c>
      <c r="D202" s="42">
        <v>484945.86</v>
      </c>
      <c r="E202" s="42">
        <f t="shared" ref="E202" si="72">SUM(E203)</f>
        <v>950000</v>
      </c>
      <c r="F202" s="42">
        <v>724711.97</v>
      </c>
      <c r="G202" s="42">
        <v>724711.97</v>
      </c>
      <c r="H202" s="42">
        <v>724711.97</v>
      </c>
      <c r="I202" s="42">
        <v>724711.97</v>
      </c>
      <c r="J202" s="42">
        <v>225288.03000000003</v>
      </c>
    </row>
    <row r="203" spans="1:10" s="39" customFormat="1" ht="25.5" customHeight="1" x14ac:dyDescent="0.25">
      <c r="A203" s="44" t="s">
        <v>99</v>
      </c>
      <c r="B203" s="45" t="s">
        <v>105</v>
      </c>
      <c r="C203" s="46">
        <v>465054.14</v>
      </c>
      <c r="D203" s="46">
        <v>484945.86</v>
      </c>
      <c r="E203" s="46">
        <v>950000</v>
      </c>
      <c r="F203" s="46">
        <v>724711.97</v>
      </c>
      <c r="G203" s="46">
        <v>724711.97</v>
      </c>
      <c r="H203" s="46">
        <v>724711.97</v>
      </c>
      <c r="I203" s="46">
        <v>724711.97</v>
      </c>
      <c r="J203" s="46">
        <v>225288.03000000003</v>
      </c>
    </row>
    <row r="204" spans="1:10" s="39" customFormat="1" ht="25.5" customHeight="1" x14ac:dyDescent="0.25">
      <c r="A204" s="43" t="s">
        <v>185</v>
      </c>
      <c r="B204" s="57" t="s">
        <v>28</v>
      </c>
      <c r="C204" s="42">
        <f>SUM(C205)</f>
        <v>2160</v>
      </c>
      <c r="D204" s="42">
        <v>0</v>
      </c>
      <c r="E204" s="42">
        <f t="shared" ref="E204" si="73">SUM(E205)</f>
        <v>2160</v>
      </c>
      <c r="F204" s="42">
        <v>0</v>
      </c>
      <c r="G204" s="42">
        <v>0</v>
      </c>
      <c r="H204" s="42">
        <v>0</v>
      </c>
      <c r="I204" s="42">
        <v>0</v>
      </c>
      <c r="J204" s="42">
        <v>2160</v>
      </c>
    </row>
    <row r="205" spans="1:10" s="39" customFormat="1" ht="25.5" customHeight="1" x14ac:dyDescent="0.25">
      <c r="A205" s="44" t="s">
        <v>106</v>
      </c>
      <c r="B205" s="56" t="s">
        <v>107</v>
      </c>
      <c r="C205" s="46">
        <v>2160</v>
      </c>
      <c r="D205" s="46">
        <v>0</v>
      </c>
      <c r="E205" s="46">
        <v>2160</v>
      </c>
      <c r="F205" s="46">
        <v>0</v>
      </c>
      <c r="G205" s="46">
        <v>0</v>
      </c>
      <c r="H205" s="46">
        <v>0</v>
      </c>
      <c r="I205" s="46">
        <v>0</v>
      </c>
      <c r="J205" s="46">
        <v>2160</v>
      </c>
    </row>
    <row r="206" spans="1:10" s="39" customFormat="1" ht="25.5" customHeight="1" x14ac:dyDescent="0.25">
      <c r="A206" s="43" t="s">
        <v>186</v>
      </c>
      <c r="B206" s="57" t="s">
        <v>12</v>
      </c>
      <c r="C206" s="42">
        <f>SUM(C207)</f>
        <v>1082240</v>
      </c>
      <c r="D206" s="42">
        <v>0</v>
      </c>
      <c r="E206" s="42">
        <f>SUM(E207)</f>
        <v>1082240</v>
      </c>
      <c r="F206" s="42">
        <v>0</v>
      </c>
      <c r="G206" s="42">
        <v>0</v>
      </c>
      <c r="H206" s="42">
        <v>0</v>
      </c>
      <c r="I206" s="42">
        <v>0</v>
      </c>
      <c r="J206" s="42">
        <v>1082240</v>
      </c>
    </row>
    <row r="207" spans="1:10" s="39" customFormat="1" ht="25.5" customHeight="1" x14ac:dyDescent="0.25">
      <c r="A207" s="44" t="s">
        <v>122</v>
      </c>
      <c r="B207" s="56" t="s">
        <v>124</v>
      </c>
      <c r="C207" s="46">
        <v>1082240</v>
      </c>
      <c r="D207" s="46">
        <v>0</v>
      </c>
      <c r="E207" s="46">
        <v>1082240</v>
      </c>
      <c r="F207" s="46">
        <v>0</v>
      </c>
      <c r="G207" s="46">
        <v>0</v>
      </c>
      <c r="H207" s="46">
        <v>0</v>
      </c>
      <c r="I207" s="46">
        <v>0</v>
      </c>
      <c r="J207" s="46">
        <v>1082240</v>
      </c>
    </row>
    <row r="208" spans="1:10" s="39" customFormat="1" ht="25.5" customHeight="1" x14ac:dyDescent="0.25">
      <c r="A208" s="44"/>
      <c r="B208" s="45"/>
      <c r="C208" s="46"/>
      <c r="D208" s="46"/>
      <c r="E208" s="46"/>
      <c r="F208" s="51"/>
      <c r="G208" s="51"/>
      <c r="H208" s="51"/>
      <c r="I208" s="51"/>
      <c r="J208" s="51"/>
    </row>
    <row r="209" spans="1:10" s="39" customFormat="1" ht="30.75" customHeight="1" x14ac:dyDescent="0.25">
      <c r="A209" s="67" t="s">
        <v>552</v>
      </c>
      <c r="B209" s="68"/>
      <c r="C209" s="7">
        <f>SUM(C210,C214)</f>
        <v>0</v>
      </c>
      <c r="D209" s="7">
        <v>393691.58</v>
      </c>
      <c r="E209" s="7">
        <f>SUM(E210,E214)</f>
        <v>393691.58</v>
      </c>
      <c r="F209" s="7">
        <v>0</v>
      </c>
      <c r="G209" s="7">
        <v>0</v>
      </c>
      <c r="H209" s="7">
        <v>0</v>
      </c>
      <c r="I209" s="7">
        <v>0</v>
      </c>
      <c r="J209" s="7">
        <v>393691.58</v>
      </c>
    </row>
    <row r="210" spans="1:10" s="39" customFormat="1" ht="25.5" customHeight="1" x14ac:dyDescent="0.25">
      <c r="A210" s="40">
        <v>2</v>
      </c>
      <c r="B210" s="41" t="s">
        <v>4</v>
      </c>
      <c r="C210" s="42">
        <f>SUM(C211,)</f>
        <v>0</v>
      </c>
      <c r="D210" s="42">
        <v>353691.58</v>
      </c>
      <c r="E210" s="42">
        <f t="shared" ref="E210" si="74">SUM(E211,)</f>
        <v>353691.58</v>
      </c>
      <c r="F210" s="42">
        <v>0</v>
      </c>
      <c r="G210" s="42">
        <v>0</v>
      </c>
      <c r="H210" s="42">
        <v>0</v>
      </c>
      <c r="I210" s="42">
        <v>0</v>
      </c>
      <c r="J210" s="42">
        <v>353691.58</v>
      </c>
    </row>
    <row r="211" spans="1:10" s="39" customFormat="1" ht="25.5" customHeight="1" x14ac:dyDescent="0.25">
      <c r="A211" s="47">
        <v>2.1</v>
      </c>
      <c r="B211" s="37" t="s">
        <v>38</v>
      </c>
      <c r="C211" s="42">
        <f>SUM(C212:C213)</f>
        <v>0</v>
      </c>
      <c r="D211" s="42">
        <v>353691.58</v>
      </c>
      <c r="E211" s="42">
        <f t="shared" ref="E211" si="75">SUM(E212:E213)</f>
        <v>353691.58</v>
      </c>
      <c r="F211" s="42">
        <v>0</v>
      </c>
      <c r="G211" s="42">
        <v>0</v>
      </c>
      <c r="H211" s="42">
        <v>0</v>
      </c>
      <c r="I211" s="42">
        <v>0</v>
      </c>
      <c r="J211" s="42">
        <v>353691.58</v>
      </c>
    </row>
    <row r="212" spans="1:10" s="39" customFormat="1" ht="25.5" customHeight="1" x14ac:dyDescent="0.25">
      <c r="A212" s="44" t="s">
        <v>56</v>
      </c>
      <c r="B212" s="45" t="s">
        <v>60</v>
      </c>
      <c r="C212" s="46">
        <v>0</v>
      </c>
      <c r="D212" s="46">
        <v>341691.58</v>
      </c>
      <c r="E212" s="46">
        <v>341691.58</v>
      </c>
      <c r="F212" s="46">
        <v>0</v>
      </c>
      <c r="G212" s="46">
        <v>0</v>
      </c>
      <c r="H212" s="46">
        <v>0</v>
      </c>
      <c r="I212" s="46">
        <v>0</v>
      </c>
      <c r="J212" s="46">
        <v>341691.58</v>
      </c>
    </row>
    <row r="213" spans="1:10" s="39" customFormat="1" ht="25.5" customHeight="1" x14ac:dyDescent="0.25">
      <c r="A213" s="44" t="s">
        <v>58</v>
      </c>
      <c r="B213" s="45" t="s">
        <v>62</v>
      </c>
      <c r="C213" s="46">
        <v>0</v>
      </c>
      <c r="D213" s="46">
        <v>12000</v>
      </c>
      <c r="E213" s="46">
        <v>12000</v>
      </c>
      <c r="F213" s="46">
        <v>0</v>
      </c>
      <c r="G213" s="46">
        <v>0</v>
      </c>
      <c r="H213" s="46">
        <v>0</v>
      </c>
      <c r="I213" s="46">
        <v>0</v>
      </c>
      <c r="J213" s="46">
        <v>12000</v>
      </c>
    </row>
    <row r="214" spans="1:10" s="39" customFormat="1" ht="25.5" customHeight="1" x14ac:dyDescent="0.25">
      <c r="A214" s="40">
        <v>5</v>
      </c>
      <c r="B214" s="41" t="s">
        <v>16</v>
      </c>
      <c r="C214" s="42">
        <f>SUM(C215,)</f>
        <v>0</v>
      </c>
      <c r="D214" s="42">
        <v>40000</v>
      </c>
      <c r="E214" s="42">
        <f t="shared" ref="E214" si="76">SUM(E215,)</f>
        <v>40000</v>
      </c>
      <c r="F214" s="42">
        <v>0</v>
      </c>
      <c r="G214" s="42">
        <v>0</v>
      </c>
      <c r="H214" s="42">
        <v>0</v>
      </c>
      <c r="I214" s="42">
        <v>0</v>
      </c>
      <c r="J214" s="42">
        <v>40000</v>
      </c>
    </row>
    <row r="215" spans="1:10" s="39" customFormat="1" ht="25.5" customHeight="1" x14ac:dyDescent="0.25">
      <c r="A215" s="43">
        <v>5.0999999999999996</v>
      </c>
      <c r="B215" s="37" t="s">
        <v>17</v>
      </c>
      <c r="C215" s="42">
        <f>SUM(C216)</f>
        <v>0</v>
      </c>
      <c r="D215" s="42">
        <v>40000</v>
      </c>
      <c r="E215" s="42">
        <f t="shared" ref="E215" si="77">SUM(E216)</f>
        <v>40000</v>
      </c>
      <c r="F215" s="42">
        <v>0</v>
      </c>
      <c r="G215" s="42">
        <v>0</v>
      </c>
      <c r="H215" s="42">
        <v>0</v>
      </c>
      <c r="I215" s="42">
        <v>0</v>
      </c>
      <c r="J215" s="42">
        <v>40000</v>
      </c>
    </row>
    <row r="216" spans="1:10" s="39" customFormat="1" ht="25.5" customHeight="1" x14ac:dyDescent="0.25">
      <c r="A216" s="44" t="s">
        <v>143</v>
      </c>
      <c r="B216" s="45" t="s">
        <v>145</v>
      </c>
      <c r="C216" s="46">
        <v>0</v>
      </c>
      <c r="D216" s="46">
        <v>40000</v>
      </c>
      <c r="E216" s="46">
        <v>40000</v>
      </c>
      <c r="F216" s="46">
        <v>0</v>
      </c>
      <c r="G216" s="46">
        <v>0</v>
      </c>
      <c r="H216" s="46">
        <v>0</v>
      </c>
      <c r="I216" s="46">
        <v>0</v>
      </c>
      <c r="J216" s="46">
        <v>40000</v>
      </c>
    </row>
    <row r="217" spans="1:10" s="39" customFormat="1" ht="25.5" customHeight="1" x14ac:dyDescent="0.25">
      <c r="A217" s="44"/>
      <c r="B217" s="45"/>
      <c r="C217" s="46"/>
      <c r="D217" s="46"/>
      <c r="E217" s="46"/>
      <c r="F217" s="51"/>
      <c r="G217" s="51"/>
      <c r="H217" s="51"/>
      <c r="I217" s="51"/>
      <c r="J217" s="51"/>
    </row>
    <row r="218" spans="1:10" s="39" customFormat="1" ht="32.25" customHeight="1" x14ac:dyDescent="0.25">
      <c r="A218" s="69" t="s">
        <v>207</v>
      </c>
      <c r="B218" s="70"/>
      <c r="C218" s="7">
        <f>SUM(C219)</f>
        <v>2598103</v>
      </c>
      <c r="D218" s="7">
        <v>-1026195</v>
      </c>
      <c r="E218" s="7">
        <f t="shared" ref="E218:E220" si="78">SUM(E219)</f>
        <v>1571908</v>
      </c>
      <c r="F218" s="7">
        <v>734220.5</v>
      </c>
      <c r="G218" s="7">
        <v>734220.5</v>
      </c>
      <c r="H218" s="7">
        <v>734220.5</v>
      </c>
      <c r="I218" s="7">
        <v>734220.5</v>
      </c>
      <c r="J218" s="7">
        <v>837687.5</v>
      </c>
    </row>
    <row r="219" spans="1:10" s="39" customFormat="1" ht="25.5" customHeight="1" x14ac:dyDescent="0.25">
      <c r="A219" s="40">
        <v>2</v>
      </c>
      <c r="B219" s="41" t="s">
        <v>4</v>
      </c>
      <c r="C219" s="42">
        <f>SUM(C220)</f>
        <v>2598103</v>
      </c>
      <c r="D219" s="42">
        <v>-1026195</v>
      </c>
      <c r="E219" s="42">
        <f t="shared" si="78"/>
        <v>1571908</v>
      </c>
      <c r="F219" s="42">
        <v>734220.5</v>
      </c>
      <c r="G219" s="42">
        <v>734220.5</v>
      </c>
      <c r="H219" s="42">
        <v>734220.5</v>
      </c>
      <c r="I219" s="42">
        <v>734220.5</v>
      </c>
      <c r="J219" s="42">
        <v>837687.5</v>
      </c>
    </row>
    <row r="220" spans="1:10" s="39" customFormat="1" ht="25.5" customHeight="1" x14ac:dyDescent="0.25">
      <c r="A220" s="43">
        <v>2.6</v>
      </c>
      <c r="B220" s="37" t="s">
        <v>6</v>
      </c>
      <c r="C220" s="42">
        <f>SUM(C221)</f>
        <v>2598103</v>
      </c>
      <c r="D220" s="42">
        <v>-1026195</v>
      </c>
      <c r="E220" s="42">
        <f t="shared" si="78"/>
        <v>1571908</v>
      </c>
      <c r="F220" s="42">
        <v>734220.5</v>
      </c>
      <c r="G220" s="42">
        <v>734220.5</v>
      </c>
      <c r="H220" s="42">
        <v>734220.5</v>
      </c>
      <c r="I220" s="42">
        <v>734220.5</v>
      </c>
      <c r="J220" s="42">
        <v>837687.5</v>
      </c>
    </row>
    <row r="221" spans="1:10" s="39" customFormat="1" ht="25.5" customHeight="1" x14ac:dyDescent="0.25">
      <c r="A221" s="44" t="s">
        <v>72</v>
      </c>
      <c r="B221" s="45" t="s">
        <v>6</v>
      </c>
      <c r="C221" s="46">
        <v>2598103</v>
      </c>
      <c r="D221" s="46">
        <v>-1026195</v>
      </c>
      <c r="E221" s="46">
        <v>1571908</v>
      </c>
      <c r="F221" s="46">
        <v>734220.5</v>
      </c>
      <c r="G221" s="46">
        <v>734220.5</v>
      </c>
      <c r="H221" s="46">
        <v>734220.5</v>
      </c>
      <c r="I221" s="46">
        <v>734220.5</v>
      </c>
      <c r="J221" s="46">
        <v>837687.5</v>
      </c>
    </row>
    <row r="222" spans="1:10" s="39" customFormat="1" ht="25.5" customHeight="1" x14ac:dyDescent="0.25">
      <c r="A222" s="43"/>
      <c r="B222" s="37"/>
      <c r="C222" s="46"/>
      <c r="D222" s="46"/>
      <c r="E222" s="46"/>
      <c r="F222" s="58"/>
      <c r="G222" s="58"/>
      <c r="H222" s="58"/>
      <c r="I222" s="58"/>
      <c r="J222" s="58"/>
    </row>
    <row r="223" spans="1:10" s="39" customFormat="1" ht="30" customHeight="1" x14ac:dyDescent="0.25">
      <c r="A223" s="67" t="s">
        <v>35</v>
      </c>
      <c r="B223" s="68"/>
      <c r="C223" s="8">
        <f>SUM(C224)</f>
        <v>5373281</v>
      </c>
      <c r="D223" s="8">
        <v>-383008</v>
      </c>
      <c r="E223" s="8">
        <f t="shared" ref="E223:E225" si="79">SUM(E224)</f>
        <v>4990273</v>
      </c>
      <c r="F223" s="8">
        <v>1712608.7</v>
      </c>
      <c r="G223" s="8">
        <v>1712608.7</v>
      </c>
      <c r="H223" s="8">
        <v>1712608.7</v>
      </c>
      <c r="I223" s="8">
        <v>1712608.7</v>
      </c>
      <c r="J223" s="8">
        <v>3277664.3</v>
      </c>
    </row>
    <row r="224" spans="1:10" s="39" customFormat="1" ht="25.5" customHeight="1" x14ac:dyDescent="0.25">
      <c r="A224" s="40">
        <v>2</v>
      </c>
      <c r="B224" s="41" t="s">
        <v>4</v>
      </c>
      <c r="C224" s="42">
        <f>SUM(C225)</f>
        <v>5373281</v>
      </c>
      <c r="D224" s="42">
        <v>-383008</v>
      </c>
      <c r="E224" s="42">
        <f t="shared" si="79"/>
        <v>4990273</v>
      </c>
      <c r="F224" s="42">
        <v>1712608.7</v>
      </c>
      <c r="G224" s="42">
        <v>1712608.7</v>
      </c>
      <c r="H224" s="42">
        <v>1712608.7</v>
      </c>
      <c r="I224" s="42">
        <v>1712608.7</v>
      </c>
      <c r="J224" s="42">
        <v>3277664.3</v>
      </c>
    </row>
    <row r="225" spans="1:10" s="39" customFormat="1" ht="25.5" customHeight="1" x14ac:dyDescent="0.25">
      <c r="A225" s="43">
        <v>2.6</v>
      </c>
      <c r="B225" s="37" t="s">
        <v>6</v>
      </c>
      <c r="C225" s="42">
        <f>SUM(C226)</f>
        <v>5373281</v>
      </c>
      <c r="D225" s="42">
        <v>-383008</v>
      </c>
      <c r="E225" s="42">
        <f t="shared" si="79"/>
        <v>4990273</v>
      </c>
      <c r="F225" s="42">
        <v>1712608.7</v>
      </c>
      <c r="G225" s="42">
        <v>1712608.7</v>
      </c>
      <c r="H225" s="42">
        <v>1712608.7</v>
      </c>
      <c r="I225" s="42">
        <v>1712608.7</v>
      </c>
      <c r="J225" s="42">
        <v>3277664.3</v>
      </c>
    </row>
    <row r="226" spans="1:10" s="39" customFormat="1" ht="25.5" customHeight="1" x14ac:dyDescent="0.25">
      <c r="A226" s="44" t="s">
        <v>72</v>
      </c>
      <c r="B226" s="45" t="s">
        <v>6</v>
      </c>
      <c r="C226" s="46">
        <v>5373281</v>
      </c>
      <c r="D226" s="46">
        <v>-383008</v>
      </c>
      <c r="E226" s="46">
        <v>4990273</v>
      </c>
      <c r="F226" s="46">
        <v>1712608.7</v>
      </c>
      <c r="G226" s="46">
        <v>1712608.7</v>
      </c>
      <c r="H226" s="46">
        <v>1712608.7</v>
      </c>
      <c r="I226" s="46">
        <v>1712608.7</v>
      </c>
      <c r="J226" s="46">
        <v>3277664.3</v>
      </c>
    </row>
    <row r="227" spans="1:10" s="39" customFormat="1" ht="25.5" customHeight="1" x14ac:dyDescent="0.25">
      <c r="A227" s="43"/>
      <c r="B227" s="37"/>
      <c r="C227" s="46"/>
      <c r="D227" s="46"/>
      <c r="E227" s="46"/>
      <c r="F227" s="58"/>
      <c r="G227" s="58"/>
      <c r="H227" s="58"/>
      <c r="I227" s="58"/>
      <c r="J227" s="58"/>
    </row>
    <row r="228" spans="1:10" s="39" customFormat="1" ht="25.5" customHeight="1" x14ac:dyDescent="0.25">
      <c r="A228" s="62" t="s">
        <v>36</v>
      </c>
      <c r="B228" s="63"/>
      <c r="C228" s="59">
        <f t="shared" ref="C228" si="80">SUM(C229,C236)</f>
        <v>969378.91</v>
      </c>
      <c r="D228" s="59">
        <v>-514473.91000000003</v>
      </c>
      <c r="E228" s="59">
        <f>SUM(E229,E236)</f>
        <v>454905</v>
      </c>
      <c r="F228" s="59">
        <v>195791.80000000002</v>
      </c>
      <c r="G228" s="59">
        <v>195791.80000000002</v>
      </c>
      <c r="H228" s="59">
        <v>195791.80000000002</v>
      </c>
      <c r="I228" s="59">
        <v>195791.80000000002</v>
      </c>
      <c r="J228" s="59">
        <v>259113.19999999998</v>
      </c>
    </row>
    <row r="229" spans="1:10" s="39" customFormat="1" ht="25.5" customHeight="1" x14ac:dyDescent="0.25">
      <c r="A229" s="40">
        <v>2</v>
      </c>
      <c r="B229" s="41" t="s">
        <v>4</v>
      </c>
      <c r="C229" s="42">
        <f>SUM(C230,C234)</f>
        <v>792989</v>
      </c>
      <c r="D229" s="42">
        <v>-426278.96</v>
      </c>
      <c r="E229" s="42">
        <f>SUM(E230,E234)</f>
        <v>366710.04</v>
      </c>
      <c r="F229" s="42">
        <v>193531.50000000003</v>
      </c>
      <c r="G229" s="42">
        <v>193531.50000000003</v>
      </c>
      <c r="H229" s="42">
        <v>193531.50000000003</v>
      </c>
      <c r="I229" s="42">
        <v>193531.50000000003</v>
      </c>
      <c r="J229" s="42">
        <v>173178.53999999995</v>
      </c>
    </row>
    <row r="230" spans="1:10" s="39" customFormat="1" ht="25.5" customHeight="1" x14ac:dyDescent="0.25">
      <c r="A230" s="47">
        <v>2.1</v>
      </c>
      <c r="B230" s="37" t="s">
        <v>38</v>
      </c>
      <c r="C230" s="42">
        <f>SUM(C231:C233)</f>
        <v>555189</v>
      </c>
      <c r="D230" s="42">
        <v>-277594.5</v>
      </c>
      <c r="E230" s="42">
        <f>SUM(E231:E233)</f>
        <v>277594.5</v>
      </c>
      <c r="F230" s="42">
        <v>193531.50000000003</v>
      </c>
      <c r="G230" s="42">
        <v>193531.50000000003</v>
      </c>
      <c r="H230" s="42">
        <v>193531.50000000003</v>
      </c>
      <c r="I230" s="42">
        <v>193531.50000000003</v>
      </c>
      <c r="J230" s="42">
        <v>84062.999999999971</v>
      </c>
    </row>
    <row r="231" spans="1:10" s="39" customFormat="1" ht="25.5" customHeight="1" x14ac:dyDescent="0.25">
      <c r="A231" s="44" t="s">
        <v>56</v>
      </c>
      <c r="B231" s="45" t="s">
        <v>60</v>
      </c>
      <c r="C231" s="46">
        <v>348189</v>
      </c>
      <c r="D231" s="46">
        <v>-174094.5</v>
      </c>
      <c r="E231" s="46">
        <v>174094.5</v>
      </c>
      <c r="F231" s="46">
        <v>156367.70000000001</v>
      </c>
      <c r="G231" s="46">
        <v>156367.70000000001</v>
      </c>
      <c r="H231" s="46">
        <v>156367.70000000001</v>
      </c>
      <c r="I231" s="46">
        <v>156367.70000000001</v>
      </c>
      <c r="J231" s="46">
        <v>17726.799999999988</v>
      </c>
    </row>
    <row r="232" spans="1:10" s="39" customFormat="1" ht="25.5" customHeight="1" x14ac:dyDescent="0.25">
      <c r="A232" s="44" t="s">
        <v>58</v>
      </c>
      <c r="B232" s="45" t="s">
        <v>194</v>
      </c>
      <c r="C232" s="46">
        <v>107000</v>
      </c>
      <c r="D232" s="46">
        <v>-53500</v>
      </c>
      <c r="E232" s="46">
        <v>53500</v>
      </c>
      <c r="F232" s="46">
        <v>21600.32</v>
      </c>
      <c r="G232" s="46">
        <v>21600.32</v>
      </c>
      <c r="H232" s="46">
        <v>21600.32</v>
      </c>
      <c r="I232" s="46">
        <v>21600.32</v>
      </c>
      <c r="J232" s="46">
        <v>31899.68</v>
      </c>
    </row>
    <row r="233" spans="1:10" s="39" customFormat="1" ht="25.5" customHeight="1" x14ac:dyDescent="0.25">
      <c r="A233" s="44" t="s">
        <v>59</v>
      </c>
      <c r="B233" s="45" t="s">
        <v>63</v>
      </c>
      <c r="C233" s="46">
        <v>100000</v>
      </c>
      <c r="D233" s="46">
        <v>-50000</v>
      </c>
      <c r="E233" s="46">
        <v>50000</v>
      </c>
      <c r="F233" s="46">
        <v>15563.48</v>
      </c>
      <c r="G233" s="46">
        <v>15563.48</v>
      </c>
      <c r="H233" s="46">
        <v>15563.48</v>
      </c>
      <c r="I233" s="46">
        <v>15563.48</v>
      </c>
      <c r="J233" s="46">
        <v>34436.520000000004</v>
      </c>
    </row>
    <row r="234" spans="1:10" s="39" customFormat="1" ht="25.5" customHeight="1" x14ac:dyDescent="0.25">
      <c r="A234" s="43">
        <v>2.4</v>
      </c>
      <c r="B234" s="37" t="s">
        <v>23</v>
      </c>
      <c r="C234" s="42">
        <f t="shared" ref="C234" si="81">SUM(C235:C235)</f>
        <v>237800</v>
      </c>
      <c r="D234" s="42">
        <v>-148684.46000000002</v>
      </c>
      <c r="E234" s="42">
        <f>SUM(E235:E235)</f>
        <v>89115.54</v>
      </c>
      <c r="F234" s="42">
        <v>0</v>
      </c>
      <c r="G234" s="42">
        <v>0</v>
      </c>
      <c r="H234" s="42">
        <v>0</v>
      </c>
      <c r="I234" s="42">
        <v>0</v>
      </c>
      <c r="J234" s="42">
        <v>89115.54</v>
      </c>
    </row>
    <row r="235" spans="1:10" s="39" customFormat="1" ht="25.5" customHeight="1" x14ac:dyDescent="0.25">
      <c r="A235" s="44" t="s">
        <v>66</v>
      </c>
      <c r="B235" s="45" t="s">
        <v>68</v>
      </c>
      <c r="C235" s="46">
        <v>237800</v>
      </c>
      <c r="D235" s="46">
        <v>-148684.46000000002</v>
      </c>
      <c r="E235" s="46">
        <v>89115.54</v>
      </c>
      <c r="F235" s="46">
        <v>0</v>
      </c>
      <c r="G235" s="46">
        <v>0</v>
      </c>
      <c r="H235" s="46">
        <v>0</v>
      </c>
      <c r="I235" s="46">
        <v>0</v>
      </c>
      <c r="J235" s="46">
        <v>89115.54</v>
      </c>
    </row>
    <row r="236" spans="1:10" s="39" customFormat="1" ht="25.5" customHeight="1" x14ac:dyDescent="0.25">
      <c r="A236" s="40">
        <v>3</v>
      </c>
      <c r="B236" s="41" t="s">
        <v>8</v>
      </c>
      <c r="C236" s="42">
        <f>SUM(C237,C239)</f>
        <v>176389.91</v>
      </c>
      <c r="D236" s="42">
        <v>-88194.950000000012</v>
      </c>
      <c r="E236" s="42">
        <f>SUM(E237,E239)</f>
        <v>88194.959999999992</v>
      </c>
      <c r="F236" s="42">
        <v>2260.3000000000002</v>
      </c>
      <c r="G236" s="42">
        <v>2260.3000000000002</v>
      </c>
      <c r="H236" s="42">
        <v>2260.3000000000002</v>
      </c>
      <c r="I236" s="42">
        <v>2260.3000000000002</v>
      </c>
      <c r="J236" s="42">
        <v>85934.659999999989</v>
      </c>
    </row>
    <row r="237" spans="1:10" s="39" customFormat="1" ht="25.5" customHeight="1" x14ac:dyDescent="0.25">
      <c r="A237" s="43">
        <v>3.5</v>
      </c>
      <c r="B237" s="37" t="s">
        <v>29</v>
      </c>
      <c r="C237" s="42">
        <f>SUM(C238)</f>
        <v>90000</v>
      </c>
      <c r="D237" s="42">
        <v>-45000</v>
      </c>
      <c r="E237" s="42">
        <f>SUM(E238)</f>
        <v>45000</v>
      </c>
      <c r="F237" s="42">
        <v>0</v>
      </c>
      <c r="G237" s="42">
        <v>0</v>
      </c>
      <c r="H237" s="42">
        <v>0</v>
      </c>
      <c r="I237" s="42">
        <v>0</v>
      </c>
      <c r="J237" s="42">
        <v>45000</v>
      </c>
    </row>
    <row r="238" spans="1:10" s="39" customFormat="1" ht="25.5" customHeight="1" x14ac:dyDescent="0.25">
      <c r="A238" s="44" t="s">
        <v>108</v>
      </c>
      <c r="B238" s="45" t="s">
        <v>113</v>
      </c>
      <c r="C238" s="46">
        <v>90000</v>
      </c>
      <c r="D238" s="46">
        <v>-45000</v>
      </c>
      <c r="E238" s="46">
        <v>45000</v>
      </c>
      <c r="F238" s="46">
        <v>0</v>
      </c>
      <c r="G238" s="46">
        <v>0</v>
      </c>
      <c r="H238" s="46">
        <v>0</v>
      </c>
      <c r="I238" s="46">
        <v>0</v>
      </c>
      <c r="J238" s="46">
        <v>45000</v>
      </c>
    </row>
    <row r="239" spans="1:10" s="39" customFormat="1" ht="25.5" customHeight="1" x14ac:dyDescent="0.25">
      <c r="A239" s="43">
        <v>3.9</v>
      </c>
      <c r="B239" s="37" t="s">
        <v>13</v>
      </c>
      <c r="C239" s="42">
        <f t="shared" ref="C239" si="82">SUM(C240:C240)</f>
        <v>86389.91</v>
      </c>
      <c r="D239" s="42">
        <v>-43194.950000000004</v>
      </c>
      <c r="E239" s="42">
        <f>SUM(E240:E240)</f>
        <v>43194.96</v>
      </c>
      <c r="F239" s="42">
        <v>2260.3000000000002</v>
      </c>
      <c r="G239" s="42">
        <v>2260.3000000000002</v>
      </c>
      <c r="H239" s="42">
        <v>2260.3000000000002</v>
      </c>
      <c r="I239" s="42">
        <v>2260.3000000000002</v>
      </c>
      <c r="J239" s="42">
        <v>40934.659999999996</v>
      </c>
    </row>
    <row r="240" spans="1:10" s="39" customFormat="1" ht="25.5" customHeight="1" x14ac:dyDescent="0.25">
      <c r="A240" s="44" t="s">
        <v>129</v>
      </c>
      <c r="B240" s="45" t="s">
        <v>13</v>
      </c>
      <c r="C240" s="46">
        <v>86389.91</v>
      </c>
      <c r="D240" s="46">
        <v>-43194.950000000004</v>
      </c>
      <c r="E240" s="46">
        <v>43194.96</v>
      </c>
      <c r="F240" s="46">
        <v>2260.3000000000002</v>
      </c>
      <c r="G240" s="46">
        <v>2260.3000000000002</v>
      </c>
      <c r="H240" s="46">
        <v>2260.3000000000002</v>
      </c>
      <c r="I240" s="46">
        <v>2260.3000000000002</v>
      </c>
      <c r="J240" s="46">
        <v>40934.659999999996</v>
      </c>
    </row>
    <row r="241" spans="1:10" s="39" customFormat="1" ht="25.5" customHeight="1" x14ac:dyDescent="0.25">
      <c r="A241" s="43"/>
      <c r="B241" s="37"/>
      <c r="C241" s="46"/>
      <c r="D241" s="46"/>
      <c r="E241" s="46"/>
      <c r="F241" s="58"/>
      <c r="G241" s="58"/>
      <c r="H241" s="58"/>
      <c r="I241" s="58"/>
      <c r="J241" s="58"/>
    </row>
    <row r="242" spans="1:10" s="39" customFormat="1" ht="30" customHeight="1" x14ac:dyDescent="0.25">
      <c r="A242" s="67" t="s">
        <v>227</v>
      </c>
      <c r="B242" s="68"/>
      <c r="C242" s="7">
        <f>SUM(C243)</f>
        <v>190595.01</v>
      </c>
      <c r="D242" s="7">
        <v>11558.989999999991</v>
      </c>
      <c r="E242" s="7">
        <f>SUM(E243)</f>
        <v>202154</v>
      </c>
      <c r="F242" s="7">
        <v>82369.31</v>
      </c>
      <c r="G242" s="7">
        <v>82369.31</v>
      </c>
      <c r="H242" s="7">
        <v>82369.31</v>
      </c>
      <c r="I242" s="7">
        <v>82369.31</v>
      </c>
      <c r="J242" s="7">
        <v>119784.69</v>
      </c>
    </row>
    <row r="243" spans="1:10" s="39" customFormat="1" ht="25.5" customHeight="1" x14ac:dyDescent="0.25">
      <c r="A243" s="40">
        <v>2</v>
      </c>
      <c r="B243" s="41" t="s">
        <v>4</v>
      </c>
      <c r="C243" s="42">
        <f>SUM(C244)</f>
        <v>190595.01</v>
      </c>
      <c r="D243" s="42">
        <v>11558.989999999991</v>
      </c>
      <c r="E243" s="42">
        <f>SUM(E244)</f>
        <v>202154</v>
      </c>
      <c r="F243" s="42">
        <v>82369.31</v>
      </c>
      <c r="G243" s="42">
        <v>82369.31</v>
      </c>
      <c r="H243" s="42">
        <v>82369.31</v>
      </c>
      <c r="I243" s="42">
        <v>82369.31</v>
      </c>
      <c r="J243" s="42">
        <v>119784.69</v>
      </c>
    </row>
    <row r="244" spans="1:10" s="39" customFormat="1" ht="25.5" customHeight="1" x14ac:dyDescent="0.25">
      <c r="A244" s="47">
        <v>2.1</v>
      </c>
      <c r="B244" s="37" t="s">
        <v>38</v>
      </c>
      <c r="C244" s="42">
        <f>SUM(C245:C246)</f>
        <v>190595.01</v>
      </c>
      <c r="D244" s="42">
        <v>11558.989999999991</v>
      </c>
      <c r="E244" s="42">
        <f>SUM(E245:E246)</f>
        <v>202154</v>
      </c>
      <c r="F244" s="42">
        <v>82369.31</v>
      </c>
      <c r="G244" s="42">
        <v>82369.31</v>
      </c>
      <c r="H244" s="42">
        <v>82369.31</v>
      </c>
      <c r="I244" s="42">
        <v>82369.31</v>
      </c>
      <c r="J244" s="42">
        <v>119784.69</v>
      </c>
    </row>
    <row r="245" spans="1:10" s="39" customFormat="1" ht="25.5" customHeight="1" x14ac:dyDescent="0.25">
      <c r="A245" s="44" t="s">
        <v>56</v>
      </c>
      <c r="B245" s="45" t="s">
        <v>60</v>
      </c>
      <c r="C245" s="46">
        <v>120000</v>
      </c>
      <c r="D245" s="46">
        <v>11558.989999999991</v>
      </c>
      <c r="E245" s="46">
        <v>131558.99</v>
      </c>
      <c r="F245" s="46">
        <v>52699.11</v>
      </c>
      <c r="G245" s="46">
        <v>52699.11</v>
      </c>
      <c r="H245" s="46">
        <v>52699.11</v>
      </c>
      <c r="I245" s="46">
        <v>52699.11</v>
      </c>
      <c r="J245" s="46">
        <v>78859.87999999999</v>
      </c>
    </row>
    <row r="246" spans="1:10" s="39" customFormat="1" ht="25.5" customHeight="1" x14ac:dyDescent="0.25">
      <c r="A246" s="44" t="s">
        <v>58</v>
      </c>
      <c r="B246" s="45" t="s">
        <v>195</v>
      </c>
      <c r="C246" s="46">
        <v>70595.009999999995</v>
      </c>
      <c r="D246" s="46">
        <v>0</v>
      </c>
      <c r="E246" s="46">
        <v>70595.009999999995</v>
      </c>
      <c r="F246" s="46">
        <v>29670.2</v>
      </c>
      <c r="G246" s="46">
        <v>29670.2</v>
      </c>
      <c r="H246" s="46">
        <v>29670.2</v>
      </c>
      <c r="I246" s="46">
        <v>29670.2</v>
      </c>
      <c r="J246" s="46">
        <v>40924.81</v>
      </c>
    </row>
    <row r="247" spans="1:10" s="39" customFormat="1" ht="25.5" customHeight="1" x14ac:dyDescent="0.25">
      <c r="A247" s="43"/>
      <c r="B247" s="37"/>
      <c r="C247" s="46"/>
      <c r="D247" s="46"/>
      <c r="E247" s="46"/>
      <c r="F247" s="58"/>
      <c r="G247" s="58"/>
      <c r="H247" s="58"/>
      <c r="I247" s="58"/>
      <c r="J247" s="58"/>
    </row>
    <row r="248" spans="1:10" s="39" customFormat="1" ht="34.5" customHeight="1" x14ac:dyDescent="0.25">
      <c r="A248" s="67" t="s">
        <v>39</v>
      </c>
      <c r="B248" s="68"/>
      <c r="C248" s="7">
        <f>SUM(C249)</f>
        <v>15044128</v>
      </c>
      <c r="D248" s="7">
        <v>-165141</v>
      </c>
      <c r="E248" s="7">
        <f t="shared" ref="E248:E249" si="83">SUM(E249)</f>
        <v>14878987</v>
      </c>
      <c r="F248" s="7">
        <v>0</v>
      </c>
      <c r="G248" s="7">
        <v>0</v>
      </c>
      <c r="H248" s="7">
        <v>0</v>
      </c>
      <c r="I248" s="7">
        <v>0</v>
      </c>
      <c r="J248" s="7">
        <v>14878987</v>
      </c>
    </row>
    <row r="249" spans="1:10" s="39" customFormat="1" ht="25.5" customHeight="1" x14ac:dyDescent="0.25">
      <c r="A249" s="40">
        <v>6</v>
      </c>
      <c r="B249" s="41" t="s">
        <v>20</v>
      </c>
      <c r="C249" s="42">
        <f>SUM(C250)</f>
        <v>15044128</v>
      </c>
      <c r="D249" s="42">
        <v>-165141</v>
      </c>
      <c r="E249" s="42">
        <f t="shared" si="83"/>
        <v>14878987</v>
      </c>
      <c r="F249" s="42">
        <v>0</v>
      </c>
      <c r="G249" s="42">
        <v>0</v>
      </c>
      <c r="H249" s="42">
        <v>0</v>
      </c>
      <c r="I249" s="42">
        <v>0</v>
      </c>
      <c r="J249" s="42">
        <v>14878987</v>
      </c>
    </row>
    <row r="250" spans="1:10" s="39" customFormat="1" ht="25.5" customHeight="1" x14ac:dyDescent="0.25">
      <c r="A250" s="43">
        <v>6.1</v>
      </c>
      <c r="B250" s="37" t="s">
        <v>34</v>
      </c>
      <c r="C250" s="42">
        <f t="shared" ref="C250:E250" si="84">SUM(C251:C254)</f>
        <v>15044128</v>
      </c>
      <c r="D250" s="42">
        <v>-165141</v>
      </c>
      <c r="E250" s="42">
        <f t="shared" si="84"/>
        <v>14878987</v>
      </c>
      <c r="F250" s="42">
        <v>0</v>
      </c>
      <c r="G250" s="42">
        <v>0</v>
      </c>
      <c r="H250" s="42">
        <v>0</v>
      </c>
      <c r="I250" s="42">
        <v>0</v>
      </c>
      <c r="J250" s="42">
        <v>14878987</v>
      </c>
    </row>
    <row r="251" spans="1:10" s="39" customFormat="1" ht="25.5" customHeight="1" x14ac:dyDescent="0.25">
      <c r="A251" s="44" t="s">
        <v>159</v>
      </c>
      <c r="B251" s="45" t="s">
        <v>164</v>
      </c>
      <c r="C251" s="46">
        <v>3500000</v>
      </c>
      <c r="D251" s="46">
        <v>0</v>
      </c>
      <c r="E251" s="46">
        <v>3500000</v>
      </c>
      <c r="F251" s="46">
        <v>0</v>
      </c>
      <c r="G251" s="46">
        <v>0</v>
      </c>
      <c r="H251" s="46">
        <v>0</v>
      </c>
      <c r="I251" s="46">
        <v>0</v>
      </c>
      <c r="J251" s="46">
        <v>3500000</v>
      </c>
    </row>
    <row r="252" spans="1:10" s="39" customFormat="1" ht="25.5" customHeight="1" x14ac:dyDescent="0.25">
      <c r="A252" s="44" t="s">
        <v>160</v>
      </c>
      <c r="B252" s="45" t="s">
        <v>167</v>
      </c>
      <c r="C252" s="46">
        <v>1500000</v>
      </c>
      <c r="D252" s="46">
        <v>0</v>
      </c>
      <c r="E252" s="46">
        <v>1500000</v>
      </c>
      <c r="F252" s="46">
        <v>0</v>
      </c>
      <c r="G252" s="46">
        <v>0</v>
      </c>
      <c r="H252" s="46">
        <v>0</v>
      </c>
      <c r="I252" s="46">
        <v>0</v>
      </c>
      <c r="J252" s="46">
        <v>1500000</v>
      </c>
    </row>
    <row r="253" spans="1:10" s="39" customFormat="1" ht="25.5" customHeight="1" x14ac:dyDescent="0.25">
      <c r="A253" s="44" t="s">
        <v>161</v>
      </c>
      <c r="B253" s="45" t="s">
        <v>165</v>
      </c>
      <c r="C253" s="46">
        <v>7544128</v>
      </c>
      <c r="D253" s="46">
        <v>-165141</v>
      </c>
      <c r="E253" s="46">
        <v>7378987</v>
      </c>
      <c r="F253" s="46">
        <v>0</v>
      </c>
      <c r="G253" s="46">
        <v>0</v>
      </c>
      <c r="H253" s="46">
        <v>0</v>
      </c>
      <c r="I253" s="46">
        <v>0</v>
      </c>
      <c r="J253" s="46">
        <v>7378987</v>
      </c>
    </row>
    <row r="254" spans="1:10" s="39" customFormat="1" ht="25.5" customHeight="1" x14ac:dyDescent="0.25">
      <c r="A254" s="44" t="s">
        <v>162</v>
      </c>
      <c r="B254" s="45" t="s">
        <v>166</v>
      </c>
      <c r="C254" s="46">
        <v>2500000</v>
      </c>
      <c r="D254" s="46">
        <v>0</v>
      </c>
      <c r="E254" s="46">
        <v>2500000</v>
      </c>
      <c r="F254" s="46">
        <v>0</v>
      </c>
      <c r="G254" s="46">
        <v>0</v>
      </c>
      <c r="H254" s="46">
        <v>0</v>
      </c>
      <c r="I254" s="46">
        <v>0</v>
      </c>
      <c r="J254" s="46">
        <v>2500000</v>
      </c>
    </row>
    <row r="255" spans="1:10" s="39" customFormat="1" ht="25.5" customHeight="1" x14ac:dyDescent="0.25">
      <c r="A255" s="43"/>
      <c r="B255" s="37"/>
      <c r="C255" s="46"/>
      <c r="D255" s="46"/>
      <c r="E255" s="46"/>
      <c r="F255" s="58"/>
      <c r="G255" s="58"/>
      <c r="H255" s="58"/>
      <c r="I255" s="58"/>
      <c r="J255" s="58"/>
    </row>
    <row r="256" spans="1:10" s="39" customFormat="1" ht="36.75" customHeight="1" x14ac:dyDescent="0.25">
      <c r="A256" s="69" t="s">
        <v>228</v>
      </c>
      <c r="B256" s="70"/>
      <c r="C256" s="7">
        <f t="shared" ref="C256:E256" si="85">SUM(C257,C269,C280,C299,C308)</f>
        <v>107672325.59999999</v>
      </c>
      <c r="D256" s="7">
        <v>-1304854.599999994</v>
      </c>
      <c r="E256" s="7">
        <f t="shared" si="85"/>
        <v>106367471</v>
      </c>
      <c r="F256" s="7">
        <v>37043564.790000007</v>
      </c>
      <c r="G256" s="7">
        <v>37043564.790000007</v>
      </c>
      <c r="H256" s="7">
        <v>37043564.790000007</v>
      </c>
      <c r="I256" s="7">
        <v>37043564.790000007</v>
      </c>
      <c r="J256" s="7">
        <v>69323906.209999993</v>
      </c>
    </row>
    <row r="257" spans="1:10" s="39" customFormat="1" ht="25.5" customHeight="1" x14ac:dyDescent="0.25">
      <c r="A257" s="40">
        <v>1</v>
      </c>
      <c r="B257" s="41" t="s">
        <v>1</v>
      </c>
      <c r="C257" s="42">
        <f>SUM(C258,C260,C264,C266)</f>
        <v>36955269.140000001</v>
      </c>
      <c r="D257" s="42">
        <v>-133625.90000000596</v>
      </c>
      <c r="E257" s="42">
        <f>SUM(E258,E260,E264,E266)</f>
        <v>36821643.239999995</v>
      </c>
      <c r="F257" s="42">
        <v>12177355.58</v>
      </c>
      <c r="G257" s="42">
        <v>12177355.58</v>
      </c>
      <c r="H257" s="42">
        <v>12177355.58</v>
      </c>
      <c r="I257" s="42">
        <v>12177355.58</v>
      </c>
      <c r="J257" s="42">
        <v>24644287.659999996</v>
      </c>
    </row>
    <row r="258" spans="1:10" s="39" customFormat="1" ht="25.5" customHeight="1" x14ac:dyDescent="0.25">
      <c r="A258" s="43">
        <v>1.1000000000000001</v>
      </c>
      <c r="B258" s="37" t="s">
        <v>21</v>
      </c>
      <c r="C258" s="42">
        <f>SUM(C259)</f>
        <v>28323664.800000001</v>
      </c>
      <c r="D258" s="42">
        <v>-444454.81000000238</v>
      </c>
      <c r="E258" s="42">
        <f>SUM(E259)</f>
        <v>27879209.989999998</v>
      </c>
      <c r="F258" s="42">
        <v>11354514</v>
      </c>
      <c r="G258" s="42">
        <v>11354514</v>
      </c>
      <c r="H258" s="42">
        <v>11354514</v>
      </c>
      <c r="I258" s="42">
        <v>11354514</v>
      </c>
      <c r="J258" s="42">
        <v>16524695.989999998</v>
      </c>
    </row>
    <row r="259" spans="1:10" s="39" customFormat="1" ht="25.5" customHeight="1" x14ac:dyDescent="0.25">
      <c r="A259" s="44" t="s">
        <v>42</v>
      </c>
      <c r="B259" s="45" t="s">
        <v>43</v>
      </c>
      <c r="C259" s="46">
        <v>28323664.800000001</v>
      </c>
      <c r="D259" s="46">
        <v>-444454.81000000238</v>
      </c>
      <c r="E259" s="46">
        <v>27879209.989999998</v>
      </c>
      <c r="F259" s="46">
        <v>11354514</v>
      </c>
      <c r="G259" s="46">
        <v>11354514</v>
      </c>
      <c r="H259" s="46">
        <v>11354514</v>
      </c>
      <c r="I259" s="46">
        <v>11354514</v>
      </c>
      <c r="J259" s="46">
        <v>16524695.989999998</v>
      </c>
    </row>
    <row r="260" spans="1:10" s="39" customFormat="1" ht="25.5" customHeight="1" x14ac:dyDescent="0.25">
      <c r="A260" s="43">
        <v>1.3</v>
      </c>
      <c r="B260" s="37" t="s">
        <v>2</v>
      </c>
      <c r="C260" s="42">
        <f>SUM(C261)</f>
        <v>7131604.3399999999</v>
      </c>
      <c r="D260" s="42">
        <v>-863571.08999999985</v>
      </c>
      <c r="E260" s="42">
        <f>SUM(E261)</f>
        <v>6268033.25</v>
      </c>
      <c r="F260" s="42">
        <v>170461</v>
      </c>
      <c r="G260" s="42">
        <v>170461</v>
      </c>
      <c r="H260" s="42">
        <v>170461</v>
      </c>
      <c r="I260" s="42">
        <v>170461</v>
      </c>
      <c r="J260" s="42">
        <v>6097572.25</v>
      </c>
    </row>
    <row r="261" spans="1:10" s="39" customFormat="1" ht="25.5" customHeight="1" x14ac:dyDescent="0.25">
      <c r="A261" s="47" t="s">
        <v>46</v>
      </c>
      <c r="B261" s="37" t="s">
        <v>47</v>
      </c>
      <c r="C261" s="42">
        <f>SUM(C262:C263)</f>
        <v>7131604.3399999999</v>
      </c>
      <c r="D261" s="42">
        <v>-863571.08999999985</v>
      </c>
      <c r="E261" s="42">
        <f>SUM(E262:E263)</f>
        <v>6268033.25</v>
      </c>
      <c r="F261" s="42">
        <v>170461</v>
      </c>
      <c r="G261" s="42">
        <v>170461</v>
      </c>
      <c r="H261" s="42">
        <v>170461</v>
      </c>
      <c r="I261" s="42">
        <v>170461</v>
      </c>
      <c r="J261" s="42">
        <v>6097572.25</v>
      </c>
    </row>
    <row r="262" spans="1:10" s="39" customFormat="1" ht="25.5" customHeight="1" x14ac:dyDescent="0.25">
      <c r="A262" s="44" t="s">
        <v>50</v>
      </c>
      <c r="B262" s="45" t="s">
        <v>48</v>
      </c>
      <c r="C262" s="46">
        <v>1128270.77</v>
      </c>
      <c r="D262" s="46">
        <v>-666333.42000000004</v>
      </c>
      <c r="E262" s="46">
        <v>461937.35</v>
      </c>
      <c r="F262" s="46">
        <v>170461</v>
      </c>
      <c r="G262" s="46">
        <v>170461</v>
      </c>
      <c r="H262" s="46">
        <v>170461</v>
      </c>
      <c r="I262" s="46">
        <v>170461</v>
      </c>
      <c r="J262" s="46">
        <v>291476.34999999998</v>
      </c>
    </row>
    <row r="263" spans="1:10" s="39" customFormat="1" ht="25.5" customHeight="1" x14ac:dyDescent="0.25">
      <c r="A263" s="44" t="s">
        <v>51</v>
      </c>
      <c r="B263" s="45" t="s">
        <v>49</v>
      </c>
      <c r="C263" s="46">
        <v>6003333.5700000003</v>
      </c>
      <c r="D263" s="46">
        <v>-197237.66999999993</v>
      </c>
      <c r="E263" s="46">
        <v>5806095.9000000004</v>
      </c>
      <c r="F263" s="46">
        <v>0</v>
      </c>
      <c r="G263" s="46">
        <v>0</v>
      </c>
      <c r="H263" s="46">
        <v>0</v>
      </c>
      <c r="I263" s="46">
        <v>0</v>
      </c>
      <c r="J263" s="46">
        <v>5806095.9000000004</v>
      </c>
    </row>
    <row r="264" spans="1:10" s="39" customFormat="1" ht="25.5" customHeight="1" x14ac:dyDescent="0.25">
      <c r="A264" s="43" t="s">
        <v>199</v>
      </c>
      <c r="B264" s="37" t="s">
        <v>202</v>
      </c>
      <c r="C264" s="42">
        <f t="shared" ref="C264" si="86">SUM(C265:C265)</f>
        <v>1000000</v>
      </c>
      <c r="D264" s="42">
        <v>200000</v>
      </c>
      <c r="E264" s="42">
        <f>SUM(E265:E265)</f>
        <v>1200000</v>
      </c>
      <c r="F264" s="42">
        <v>652380.57999999996</v>
      </c>
      <c r="G264" s="42">
        <v>652380.57999999996</v>
      </c>
      <c r="H264" s="42">
        <v>652380.57999999996</v>
      </c>
      <c r="I264" s="42">
        <v>652380.57999999996</v>
      </c>
      <c r="J264" s="42">
        <v>547619.42000000004</v>
      </c>
    </row>
    <row r="265" spans="1:10" s="39" customFormat="1" ht="25.5" customHeight="1" x14ac:dyDescent="0.25">
      <c r="A265" s="44" t="s">
        <v>200</v>
      </c>
      <c r="B265" s="45" t="s">
        <v>201</v>
      </c>
      <c r="C265" s="46">
        <v>1000000</v>
      </c>
      <c r="D265" s="46">
        <v>200000</v>
      </c>
      <c r="E265" s="46">
        <v>1200000</v>
      </c>
      <c r="F265" s="46">
        <v>652380.57999999996</v>
      </c>
      <c r="G265" s="46">
        <v>652380.57999999996</v>
      </c>
      <c r="H265" s="46">
        <v>652380.57999999996</v>
      </c>
      <c r="I265" s="46">
        <v>652380.57999999996</v>
      </c>
      <c r="J265" s="46">
        <v>547619.42000000004</v>
      </c>
    </row>
    <row r="266" spans="1:10" s="39" customFormat="1" ht="25.5" customHeight="1" x14ac:dyDescent="0.25">
      <c r="A266" s="43">
        <v>1.5</v>
      </c>
      <c r="B266" s="37" t="s">
        <v>3</v>
      </c>
      <c r="C266" s="42">
        <f>SUM(C267,C268)</f>
        <v>500000</v>
      </c>
      <c r="D266" s="42">
        <v>974400</v>
      </c>
      <c r="E266" s="42">
        <f>SUM(E267,E268)</f>
        <v>1474400</v>
      </c>
      <c r="F266" s="42">
        <v>0</v>
      </c>
      <c r="G266" s="42">
        <v>0</v>
      </c>
      <c r="H266" s="42">
        <v>0</v>
      </c>
      <c r="I266" s="42">
        <v>0</v>
      </c>
      <c r="J266" s="42">
        <v>1474400</v>
      </c>
    </row>
    <row r="267" spans="1:10" s="39" customFormat="1" ht="25.5" customHeight="1" x14ac:dyDescent="0.25">
      <c r="A267" s="44" t="s">
        <v>54</v>
      </c>
      <c r="B267" s="45" t="s">
        <v>55</v>
      </c>
      <c r="C267" s="46">
        <v>500000</v>
      </c>
      <c r="D267" s="46">
        <v>0</v>
      </c>
      <c r="E267" s="46">
        <v>500000</v>
      </c>
      <c r="F267" s="46">
        <v>0</v>
      </c>
      <c r="G267" s="46">
        <v>0</v>
      </c>
      <c r="H267" s="46">
        <v>0</v>
      </c>
      <c r="I267" s="46">
        <v>0</v>
      </c>
      <c r="J267" s="46">
        <v>500000</v>
      </c>
    </row>
    <row r="268" spans="1:10" s="39" customFormat="1" ht="25.5" customHeight="1" x14ac:dyDescent="0.25">
      <c r="A268" s="44" t="s">
        <v>553</v>
      </c>
      <c r="B268" s="45" t="s">
        <v>3</v>
      </c>
      <c r="C268" s="46">
        <v>0</v>
      </c>
      <c r="D268" s="46">
        <v>974400</v>
      </c>
      <c r="E268" s="46">
        <v>974400</v>
      </c>
      <c r="F268" s="46"/>
      <c r="G268" s="46"/>
      <c r="H268" s="46"/>
      <c r="I268" s="46"/>
      <c r="J268" s="46"/>
    </row>
    <row r="269" spans="1:10" s="39" customFormat="1" ht="25.5" customHeight="1" x14ac:dyDescent="0.25">
      <c r="A269" s="40">
        <v>2</v>
      </c>
      <c r="B269" s="41" t="s">
        <v>4</v>
      </c>
      <c r="C269" s="42">
        <f>SUM(C270,C274,C276,C278)</f>
        <v>9245026</v>
      </c>
      <c r="D269" s="42">
        <v>172071.4299999997</v>
      </c>
      <c r="E269" s="42">
        <f>SUM(E270,E274,E276,E278)</f>
        <v>9417097.4299999997</v>
      </c>
      <c r="F269" s="42">
        <v>3035036.24</v>
      </c>
      <c r="G269" s="42">
        <v>3035036.24</v>
      </c>
      <c r="H269" s="42">
        <v>3035036.24</v>
      </c>
      <c r="I269" s="42">
        <v>3035036.24</v>
      </c>
      <c r="J269" s="42">
        <v>6382061.1899999995</v>
      </c>
    </row>
    <row r="270" spans="1:10" s="39" customFormat="1" ht="25.5" customHeight="1" x14ac:dyDescent="0.25">
      <c r="A270" s="47">
        <v>2.1</v>
      </c>
      <c r="B270" s="37" t="s">
        <v>38</v>
      </c>
      <c r="C270" s="42">
        <f t="shared" ref="C270" si="87">SUM(C271:C273)</f>
        <v>630000</v>
      </c>
      <c r="D270" s="42">
        <v>-70600</v>
      </c>
      <c r="E270" s="42">
        <f>SUM(E271:E273)</f>
        <v>559400</v>
      </c>
      <c r="F270" s="42">
        <v>20858.97</v>
      </c>
      <c r="G270" s="42">
        <v>20858.97</v>
      </c>
      <c r="H270" s="42">
        <v>20858.97</v>
      </c>
      <c r="I270" s="42">
        <v>20858.97</v>
      </c>
      <c r="J270" s="42">
        <v>538541.03</v>
      </c>
    </row>
    <row r="271" spans="1:10" s="39" customFormat="1" ht="25.5" customHeight="1" x14ac:dyDescent="0.25">
      <c r="A271" s="44" t="s">
        <v>56</v>
      </c>
      <c r="B271" s="45" t="s">
        <v>60</v>
      </c>
      <c r="C271" s="46">
        <v>310000</v>
      </c>
      <c r="D271" s="46">
        <v>0</v>
      </c>
      <c r="E271" s="46">
        <v>310000</v>
      </c>
      <c r="F271" s="46">
        <v>18458.97</v>
      </c>
      <c r="G271" s="46">
        <v>18458.97</v>
      </c>
      <c r="H271" s="46">
        <v>18458.97</v>
      </c>
      <c r="I271" s="46">
        <v>18458.97</v>
      </c>
      <c r="J271" s="46">
        <v>291541.03000000003</v>
      </c>
    </row>
    <row r="272" spans="1:10" s="39" customFormat="1" ht="25.5" customHeight="1" x14ac:dyDescent="0.25">
      <c r="A272" s="44" t="s">
        <v>57</v>
      </c>
      <c r="B272" s="45" t="s">
        <v>61</v>
      </c>
      <c r="C272" s="46">
        <v>200000</v>
      </c>
      <c r="D272" s="46">
        <v>-70600</v>
      </c>
      <c r="E272" s="46">
        <v>129400</v>
      </c>
      <c r="F272" s="46">
        <v>0</v>
      </c>
      <c r="G272" s="46">
        <v>0</v>
      </c>
      <c r="H272" s="46">
        <v>0</v>
      </c>
      <c r="I272" s="46">
        <v>0</v>
      </c>
      <c r="J272" s="46">
        <v>129400</v>
      </c>
    </row>
    <row r="273" spans="1:10" s="39" customFormat="1" ht="25.5" customHeight="1" x14ac:dyDescent="0.25">
      <c r="A273" s="44" t="s">
        <v>58</v>
      </c>
      <c r="B273" s="45" t="s">
        <v>62</v>
      </c>
      <c r="C273" s="46">
        <v>120000</v>
      </c>
      <c r="D273" s="46">
        <v>0</v>
      </c>
      <c r="E273" s="46">
        <v>120000</v>
      </c>
      <c r="F273" s="46">
        <v>2400</v>
      </c>
      <c r="G273" s="46">
        <v>2400</v>
      </c>
      <c r="H273" s="46">
        <v>2400</v>
      </c>
      <c r="I273" s="46">
        <v>2400</v>
      </c>
      <c r="J273" s="46">
        <v>117600</v>
      </c>
    </row>
    <row r="274" spans="1:10" s="39" customFormat="1" ht="25.5" customHeight="1" x14ac:dyDescent="0.25">
      <c r="A274" s="43">
        <v>2.6</v>
      </c>
      <c r="B274" s="37" t="s">
        <v>6</v>
      </c>
      <c r="C274" s="42">
        <f>SUM(C275)</f>
        <v>7210626</v>
      </c>
      <c r="D274" s="42">
        <v>-52928.570000000298</v>
      </c>
      <c r="E274" s="42">
        <f t="shared" ref="E274" si="88">SUM(E275)</f>
        <v>7157697.4299999997</v>
      </c>
      <c r="F274" s="42">
        <v>3014177.27</v>
      </c>
      <c r="G274" s="42">
        <v>3014177.27</v>
      </c>
      <c r="H274" s="42">
        <v>3014177.27</v>
      </c>
      <c r="I274" s="42">
        <v>3014177.27</v>
      </c>
      <c r="J274" s="42">
        <v>4143520.1599999997</v>
      </c>
    </row>
    <row r="275" spans="1:10" s="39" customFormat="1" ht="25.5" customHeight="1" x14ac:dyDescent="0.25">
      <c r="A275" s="44" t="s">
        <v>72</v>
      </c>
      <c r="B275" s="45" t="s">
        <v>6</v>
      </c>
      <c r="C275" s="46">
        <v>7210626</v>
      </c>
      <c r="D275" s="46">
        <v>-52928.570000000298</v>
      </c>
      <c r="E275" s="46">
        <v>7157697.4299999997</v>
      </c>
      <c r="F275" s="46">
        <v>3014177.27</v>
      </c>
      <c r="G275" s="46">
        <v>3014177.27</v>
      </c>
      <c r="H275" s="46">
        <v>3014177.27</v>
      </c>
      <c r="I275" s="46">
        <v>3014177.27</v>
      </c>
      <c r="J275" s="46">
        <v>4143520.1599999997</v>
      </c>
    </row>
    <row r="276" spans="1:10" s="39" customFormat="1" ht="25.5" customHeight="1" x14ac:dyDescent="0.25">
      <c r="A276" s="43" t="s">
        <v>182</v>
      </c>
      <c r="B276" s="37" t="s">
        <v>25</v>
      </c>
      <c r="C276" s="42">
        <f>SUM(C277)</f>
        <v>904400</v>
      </c>
      <c r="D276" s="42">
        <v>295600</v>
      </c>
      <c r="E276" s="42">
        <f t="shared" ref="E276" si="89">SUM(E277)</f>
        <v>1200000</v>
      </c>
      <c r="F276" s="42">
        <v>0</v>
      </c>
      <c r="G276" s="42">
        <v>0</v>
      </c>
      <c r="H276" s="42">
        <v>0</v>
      </c>
      <c r="I276" s="42">
        <v>0</v>
      </c>
      <c r="J276" s="42">
        <v>1200000</v>
      </c>
    </row>
    <row r="277" spans="1:10" s="39" customFormat="1" ht="25.5" customHeight="1" x14ac:dyDescent="0.25">
      <c r="A277" s="44" t="s">
        <v>73</v>
      </c>
      <c r="B277" s="45" t="s">
        <v>76</v>
      </c>
      <c r="C277" s="46">
        <v>904400</v>
      </c>
      <c r="D277" s="60">
        <v>295600</v>
      </c>
      <c r="E277" s="60">
        <v>1200000</v>
      </c>
      <c r="F277" s="46">
        <v>0</v>
      </c>
      <c r="G277" s="46">
        <v>0</v>
      </c>
      <c r="H277" s="46">
        <v>0</v>
      </c>
      <c r="I277" s="46">
        <v>0</v>
      </c>
      <c r="J277" s="46">
        <v>1200000</v>
      </c>
    </row>
    <row r="278" spans="1:10" s="39" customFormat="1" ht="25.5" customHeight="1" x14ac:dyDescent="0.25">
      <c r="A278" s="43">
        <v>2.8</v>
      </c>
      <c r="B278" s="37" t="s">
        <v>7</v>
      </c>
      <c r="C278" s="42">
        <f t="shared" ref="C278:E278" si="90">SUM(C279:C279)</f>
        <v>500000</v>
      </c>
      <c r="D278" s="42">
        <v>0</v>
      </c>
      <c r="E278" s="42">
        <f t="shared" si="90"/>
        <v>500000</v>
      </c>
      <c r="F278" s="42">
        <v>0</v>
      </c>
      <c r="G278" s="42">
        <v>0</v>
      </c>
      <c r="H278" s="42">
        <v>0</v>
      </c>
      <c r="I278" s="42">
        <v>0</v>
      </c>
      <c r="J278" s="42">
        <v>500000</v>
      </c>
    </row>
    <row r="279" spans="1:10" s="39" customFormat="1" ht="25.5" customHeight="1" x14ac:dyDescent="0.25">
      <c r="A279" s="44" t="s">
        <v>78</v>
      </c>
      <c r="B279" s="45" t="s">
        <v>79</v>
      </c>
      <c r="C279" s="46">
        <v>500000</v>
      </c>
      <c r="D279" s="46">
        <v>0</v>
      </c>
      <c r="E279" s="46">
        <v>500000</v>
      </c>
      <c r="F279" s="46">
        <v>0</v>
      </c>
      <c r="G279" s="46">
        <v>0</v>
      </c>
      <c r="H279" s="46">
        <v>0</v>
      </c>
      <c r="I279" s="46">
        <v>0</v>
      </c>
      <c r="J279" s="46">
        <v>500000</v>
      </c>
    </row>
    <row r="280" spans="1:10" s="39" customFormat="1" ht="25.5" customHeight="1" x14ac:dyDescent="0.25">
      <c r="A280" s="40">
        <v>3</v>
      </c>
      <c r="B280" s="41" t="s">
        <v>8</v>
      </c>
      <c r="C280" s="42">
        <f>SUM(C281,C283,C286,C290,C292,C296)</f>
        <v>55789945.460000001</v>
      </c>
      <c r="D280" s="42">
        <v>-2486215.1300000027</v>
      </c>
      <c r="E280" s="42">
        <f>SUM(E281,E283,E286,E290,E292,E296)</f>
        <v>53303730.329999998</v>
      </c>
      <c r="F280" s="42">
        <v>21831172.970000003</v>
      </c>
      <c r="G280" s="42">
        <v>21831172.970000003</v>
      </c>
      <c r="H280" s="42">
        <v>21831172.970000003</v>
      </c>
      <c r="I280" s="42">
        <v>21831172.970000003</v>
      </c>
      <c r="J280" s="42">
        <v>31472557.359999996</v>
      </c>
    </row>
    <row r="281" spans="1:10" s="39" customFormat="1" ht="25.5" customHeight="1" x14ac:dyDescent="0.25">
      <c r="A281" s="43">
        <v>3.1</v>
      </c>
      <c r="B281" s="37" t="s">
        <v>9</v>
      </c>
      <c r="C281" s="42">
        <f t="shared" ref="C281" si="91">SUM(C282:C282)</f>
        <v>30000000</v>
      </c>
      <c r="D281" s="42">
        <v>-2974400</v>
      </c>
      <c r="E281" s="42">
        <f>SUM(E282:E282)</f>
        <v>27025600</v>
      </c>
      <c r="F281" s="42">
        <v>11618981.26</v>
      </c>
      <c r="G281" s="42">
        <v>11618981.26</v>
      </c>
      <c r="H281" s="42">
        <v>11618981.26</v>
      </c>
      <c r="I281" s="42">
        <v>11618981.26</v>
      </c>
      <c r="J281" s="42">
        <v>15406618.74</v>
      </c>
    </row>
    <row r="282" spans="1:10" s="39" customFormat="1" ht="25.5" customHeight="1" x14ac:dyDescent="0.25">
      <c r="A282" s="44" t="s">
        <v>82</v>
      </c>
      <c r="B282" s="45" t="s">
        <v>84</v>
      </c>
      <c r="C282" s="46">
        <v>30000000</v>
      </c>
      <c r="D282" s="46">
        <v>-2974400</v>
      </c>
      <c r="E282" s="46">
        <v>27025600</v>
      </c>
      <c r="F282" s="46">
        <v>11618981.26</v>
      </c>
      <c r="G282" s="46">
        <v>11618981.26</v>
      </c>
      <c r="H282" s="46">
        <v>11618981.26</v>
      </c>
      <c r="I282" s="46">
        <v>11618981.26</v>
      </c>
      <c r="J282" s="46">
        <v>15406618.74</v>
      </c>
    </row>
    <row r="283" spans="1:10" s="39" customFormat="1" ht="25.5" customHeight="1" x14ac:dyDescent="0.25">
      <c r="A283" s="43">
        <v>3.2</v>
      </c>
      <c r="B283" s="37" t="s">
        <v>10</v>
      </c>
      <c r="C283" s="42">
        <f>SUM(C284:C285)</f>
        <v>2150000</v>
      </c>
      <c r="D283" s="42">
        <v>6238838</v>
      </c>
      <c r="E283" s="42">
        <f>SUM(E284:E285)</f>
        <v>8388838</v>
      </c>
      <c r="F283" s="42">
        <v>1837922.13</v>
      </c>
      <c r="G283" s="42">
        <v>1837922.13</v>
      </c>
      <c r="H283" s="42">
        <v>1837922.13</v>
      </c>
      <c r="I283" s="42">
        <v>1837922.13</v>
      </c>
      <c r="J283" s="42">
        <v>6550915.8700000001</v>
      </c>
    </row>
    <row r="284" spans="1:10" s="39" customFormat="1" ht="25.5" customHeight="1" x14ac:dyDescent="0.25">
      <c r="A284" s="44" t="s">
        <v>87</v>
      </c>
      <c r="B284" s="45" t="s">
        <v>91</v>
      </c>
      <c r="C284" s="46">
        <v>150000</v>
      </c>
      <c r="D284" s="46">
        <v>0</v>
      </c>
      <c r="E284" s="46">
        <v>150000</v>
      </c>
      <c r="F284" s="46">
        <v>9762.1299999999992</v>
      </c>
      <c r="G284" s="46">
        <v>9762.1299999999992</v>
      </c>
      <c r="H284" s="46">
        <v>9762.1299999999992</v>
      </c>
      <c r="I284" s="46">
        <v>9762.1299999999992</v>
      </c>
      <c r="J284" s="46">
        <v>140237.87</v>
      </c>
    </row>
    <row r="285" spans="1:10" s="39" customFormat="1" ht="25.5" customHeight="1" x14ac:dyDescent="0.25">
      <c r="A285" s="44" t="s">
        <v>189</v>
      </c>
      <c r="B285" s="45" t="s">
        <v>190</v>
      </c>
      <c r="C285" s="46">
        <v>2000000</v>
      </c>
      <c r="D285" s="46">
        <v>6238838</v>
      </c>
      <c r="E285" s="46">
        <v>8238838</v>
      </c>
      <c r="F285" s="46">
        <v>1828160</v>
      </c>
      <c r="G285" s="46">
        <v>1828160</v>
      </c>
      <c r="H285" s="46">
        <v>1828160</v>
      </c>
      <c r="I285" s="46">
        <v>1828160</v>
      </c>
      <c r="J285" s="46">
        <v>6410678</v>
      </c>
    </row>
    <row r="286" spans="1:10" s="39" customFormat="1" ht="25.5" customHeight="1" x14ac:dyDescent="0.25">
      <c r="A286" s="43">
        <v>3.3</v>
      </c>
      <c r="B286" s="37" t="s">
        <v>27</v>
      </c>
      <c r="C286" s="42">
        <f>SUM(C287:C289)</f>
        <v>1034945.86</v>
      </c>
      <c r="D286" s="42">
        <v>-600000</v>
      </c>
      <c r="E286" s="42">
        <f>SUM(E287:E289)</f>
        <v>434945.86</v>
      </c>
      <c r="F286" s="42">
        <v>461650</v>
      </c>
      <c r="G286" s="42">
        <v>461650</v>
      </c>
      <c r="H286" s="42">
        <v>461650</v>
      </c>
      <c r="I286" s="42">
        <v>461650</v>
      </c>
      <c r="J286" s="42">
        <v>-26704.140000000014</v>
      </c>
    </row>
    <row r="287" spans="1:10" s="39" customFormat="1" ht="25.5" customHeight="1" x14ac:dyDescent="0.25">
      <c r="A287" s="44" t="s">
        <v>96</v>
      </c>
      <c r="B287" s="45" t="s">
        <v>102</v>
      </c>
      <c r="C287" s="46">
        <v>0</v>
      </c>
      <c r="D287" s="46">
        <v>0</v>
      </c>
      <c r="E287" s="46">
        <v>0</v>
      </c>
      <c r="F287" s="46">
        <v>461650</v>
      </c>
      <c r="G287" s="46">
        <v>461650</v>
      </c>
      <c r="H287" s="46">
        <v>461650</v>
      </c>
      <c r="I287" s="46">
        <v>461650</v>
      </c>
      <c r="J287" s="46">
        <v>-461650</v>
      </c>
    </row>
    <row r="288" spans="1:10" s="39" customFormat="1" ht="25.5" customHeight="1" x14ac:dyDescent="0.25">
      <c r="A288" s="44" t="s">
        <v>97</v>
      </c>
      <c r="B288" s="45" t="s">
        <v>173</v>
      </c>
      <c r="C288" s="46">
        <v>800000</v>
      </c>
      <c r="D288" s="46">
        <v>-500000</v>
      </c>
      <c r="E288" s="46">
        <v>300000</v>
      </c>
      <c r="F288" s="46">
        <v>0</v>
      </c>
      <c r="G288" s="46">
        <v>0</v>
      </c>
      <c r="H288" s="46">
        <v>0</v>
      </c>
      <c r="I288" s="46">
        <v>0</v>
      </c>
      <c r="J288" s="46">
        <v>300000</v>
      </c>
    </row>
    <row r="289" spans="1:10" s="39" customFormat="1" ht="25.5" customHeight="1" x14ac:dyDescent="0.25">
      <c r="A289" s="44" t="s">
        <v>99</v>
      </c>
      <c r="B289" s="56" t="s">
        <v>105</v>
      </c>
      <c r="C289" s="46">
        <v>234945.86</v>
      </c>
      <c r="D289" s="46">
        <v>-100000</v>
      </c>
      <c r="E289" s="46">
        <v>134945.85999999999</v>
      </c>
      <c r="F289" s="46">
        <v>0</v>
      </c>
      <c r="G289" s="46">
        <v>0</v>
      </c>
      <c r="H289" s="46">
        <v>0</v>
      </c>
      <c r="I289" s="46">
        <v>0</v>
      </c>
      <c r="J289" s="46">
        <v>134945.85999999999</v>
      </c>
    </row>
    <row r="290" spans="1:10" s="39" customFormat="1" ht="25.5" customHeight="1" x14ac:dyDescent="0.25">
      <c r="A290" s="43">
        <v>3.4</v>
      </c>
      <c r="B290" s="37" t="s">
        <v>28</v>
      </c>
      <c r="C290" s="42">
        <f>SUM(C291)</f>
        <v>4999.6000000000004</v>
      </c>
      <c r="D290" s="42">
        <v>-653.13000000000011</v>
      </c>
      <c r="E290" s="42">
        <f>SUM(E291)</f>
        <v>4346.47</v>
      </c>
      <c r="F290" s="42">
        <v>0</v>
      </c>
      <c r="G290" s="42">
        <v>0</v>
      </c>
      <c r="H290" s="42">
        <v>0</v>
      </c>
      <c r="I290" s="42">
        <v>0</v>
      </c>
      <c r="J290" s="42">
        <v>4346.47</v>
      </c>
    </row>
    <row r="291" spans="1:10" s="39" customFormat="1" ht="25.5" customHeight="1" x14ac:dyDescent="0.25">
      <c r="A291" s="44" t="s">
        <v>106</v>
      </c>
      <c r="B291" s="45" t="s">
        <v>107</v>
      </c>
      <c r="C291" s="46">
        <v>4999.6000000000004</v>
      </c>
      <c r="D291" s="46">
        <v>-653.13000000000011</v>
      </c>
      <c r="E291" s="46">
        <v>4346.47</v>
      </c>
      <c r="F291" s="46">
        <v>0</v>
      </c>
      <c r="G291" s="46">
        <v>0</v>
      </c>
      <c r="H291" s="46">
        <v>0</v>
      </c>
      <c r="I291" s="46">
        <v>0</v>
      </c>
      <c r="J291" s="46">
        <v>4346.47</v>
      </c>
    </row>
    <row r="292" spans="1:10" s="39" customFormat="1" ht="25.5" customHeight="1" x14ac:dyDescent="0.25">
      <c r="A292" s="43">
        <v>3.5</v>
      </c>
      <c r="B292" s="37" t="s">
        <v>29</v>
      </c>
      <c r="C292" s="42">
        <f t="shared" ref="C292" si="92">SUM(C293:C295)</f>
        <v>18100000</v>
      </c>
      <c r="D292" s="42">
        <v>-5000000</v>
      </c>
      <c r="E292" s="42">
        <f>SUM(E293:E295)</f>
        <v>13100000</v>
      </c>
      <c r="F292" s="42">
        <v>5467997.3200000003</v>
      </c>
      <c r="G292" s="42">
        <v>5467997.3200000003</v>
      </c>
      <c r="H292" s="42">
        <v>5467997.3200000003</v>
      </c>
      <c r="I292" s="42">
        <v>5467997.3200000003</v>
      </c>
      <c r="J292" s="42">
        <v>7632002.6799999997</v>
      </c>
    </row>
    <row r="293" spans="1:10" s="39" customFormat="1" ht="25.5" customHeight="1" x14ac:dyDescent="0.25">
      <c r="A293" s="44" t="s">
        <v>108</v>
      </c>
      <c r="B293" s="45" t="s">
        <v>113</v>
      </c>
      <c r="C293" s="46">
        <v>5000000</v>
      </c>
      <c r="D293" s="46">
        <v>-2000000</v>
      </c>
      <c r="E293" s="46">
        <v>3000000</v>
      </c>
      <c r="F293" s="46">
        <v>500000</v>
      </c>
      <c r="G293" s="46">
        <v>500000</v>
      </c>
      <c r="H293" s="46">
        <v>500000</v>
      </c>
      <c r="I293" s="46">
        <v>500000</v>
      </c>
      <c r="J293" s="46">
        <v>2500000</v>
      </c>
    </row>
    <row r="294" spans="1:10" s="39" customFormat="1" ht="25.5" customHeight="1" x14ac:dyDescent="0.25">
      <c r="A294" s="44" t="s">
        <v>109</v>
      </c>
      <c r="B294" s="45" t="s">
        <v>114</v>
      </c>
      <c r="C294" s="46">
        <v>1100000</v>
      </c>
      <c r="D294" s="46">
        <v>0</v>
      </c>
      <c r="E294" s="46">
        <v>1100000</v>
      </c>
      <c r="F294" s="46">
        <v>761022.88</v>
      </c>
      <c r="G294" s="46">
        <v>761022.88</v>
      </c>
      <c r="H294" s="46">
        <v>761022.88</v>
      </c>
      <c r="I294" s="46">
        <v>761022.88</v>
      </c>
      <c r="J294" s="46">
        <v>338977.12</v>
      </c>
    </row>
    <row r="295" spans="1:10" s="39" customFormat="1" ht="25.5" customHeight="1" x14ac:dyDescent="0.25">
      <c r="A295" s="44" t="s">
        <v>111</v>
      </c>
      <c r="B295" s="45" t="s">
        <v>116</v>
      </c>
      <c r="C295" s="46">
        <v>12000000</v>
      </c>
      <c r="D295" s="46">
        <v>-3000000</v>
      </c>
      <c r="E295" s="46">
        <v>9000000</v>
      </c>
      <c r="F295" s="46">
        <v>4206974.4400000004</v>
      </c>
      <c r="G295" s="46">
        <v>4206974.4400000004</v>
      </c>
      <c r="H295" s="46">
        <v>4206974.4400000004</v>
      </c>
      <c r="I295" s="46">
        <v>4206974.4400000004</v>
      </c>
      <c r="J295" s="46">
        <v>4793025.5599999996</v>
      </c>
    </row>
    <row r="296" spans="1:10" s="39" customFormat="1" ht="25.5" customHeight="1" x14ac:dyDescent="0.25">
      <c r="A296" s="43">
        <v>3.9</v>
      </c>
      <c r="B296" s="37" t="s">
        <v>13</v>
      </c>
      <c r="C296" s="42">
        <f t="shared" ref="C296" si="93">SUM(C297:C298)</f>
        <v>4500000</v>
      </c>
      <c r="D296" s="42">
        <v>-150000</v>
      </c>
      <c r="E296" s="42">
        <f>SUM(E297:E298)</f>
        <v>4350000</v>
      </c>
      <c r="F296" s="42">
        <v>2444622.2600000002</v>
      </c>
      <c r="G296" s="42">
        <v>2444622.2600000002</v>
      </c>
      <c r="H296" s="42">
        <v>2444622.2600000002</v>
      </c>
      <c r="I296" s="42">
        <v>2444622.2600000002</v>
      </c>
      <c r="J296" s="42">
        <v>1905377.7399999998</v>
      </c>
    </row>
    <row r="297" spans="1:10" s="39" customFormat="1" ht="25.5" customHeight="1" x14ac:dyDescent="0.25">
      <c r="A297" s="44" t="s">
        <v>125</v>
      </c>
      <c r="B297" s="45" t="s">
        <v>130</v>
      </c>
      <c r="C297" s="46">
        <v>500000</v>
      </c>
      <c r="D297" s="46">
        <v>-150000</v>
      </c>
      <c r="E297" s="46">
        <v>350000</v>
      </c>
      <c r="F297" s="46">
        <v>55954.99</v>
      </c>
      <c r="G297" s="46">
        <v>55954.99</v>
      </c>
      <c r="H297" s="46">
        <v>55954.99</v>
      </c>
      <c r="I297" s="46">
        <v>55954.99</v>
      </c>
      <c r="J297" s="46">
        <v>294045.01</v>
      </c>
    </row>
    <row r="298" spans="1:10" s="39" customFormat="1" ht="25.5" customHeight="1" x14ac:dyDescent="0.25">
      <c r="A298" s="44" t="s">
        <v>129</v>
      </c>
      <c r="B298" s="45" t="s">
        <v>13</v>
      </c>
      <c r="C298" s="46">
        <v>4000000</v>
      </c>
      <c r="D298" s="46">
        <v>0</v>
      </c>
      <c r="E298" s="46">
        <v>4000000</v>
      </c>
      <c r="F298" s="46">
        <v>2388667.27</v>
      </c>
      <c r="G298" s="46">
        <v>2388667.27</v>
      </c>
      <c r="H298" s="46">
        <v>2388667.27</v>
      </c>
      <c r="I298" s="46">
        <v>2388667.27</v>
      </c>
      <c r="J298" s="46">
        <v>1611332.73</v>
      </c>
    </row>
    <row r="299" spans="1:10" s="39" customFormat="1" ht="25.5" customHeight="1" x14ac:dyDescent="0.25">
      <c r="A299" s="40">
        <v>5</v>
      </c>
      <c r="B299" s="41" t="s">
        <v>16</v>
      </c>
      <c r="C299" s="42">
        <f>SUM(C300,C303,C306)</f>
        <v>1050000</v>
      </c>
      <c r="D299" s="42">
        <v>325000</v>
      </c>
      <c r="E299" s="42">
        <f>SUM(E300,E303,E306)</f>
        <v>1375000</v>
      </c>
      <c r="F299" s="42">
        <v>0</v>
      </c>
      <c r="G299" s="42">
        <v>0</v>
      </c>
      <c r="H299" s="42">
        <v>0</v>
      </c>
      <c r="I299" s="42">
        <v>0</v>
      </c>
      <c r="J299" s="42">
        <v>1375000</v>
      </c>
    </row>
    <row r="300" spans="1:10" s="39" customFormat="1" ht="25.5" customHeight="1" x14ac:dyDescent="0.25">
      <c r="A300" s="43">
        <v>5.0999999999999996</v>
      </c>
      <c r="B300" s="37" t="s">
        <v>17</v>
      </c>
      <c r="C300" s="42">
        <f>SUM(C301:C302)</f>
        <v>400000</v>
      </c>
      <c r="D300" s="42">
        <v>100000</v>
      </c>
      <c r="E300" s="42">
        <f>SUM(E301:E302)</f>
        <v>500000</v>
      </c>
      <c r="F300" s="42">
        <v>0</v>
      </c>
      <c r="G300" s="42">
        <v>0</v>
      </c>
      <c r="H300" s="42">
        <v>0</v>
      </c>
      <c r="I300" s="42">
        <v>0</v>
      </c>
      <c r="J300" s="42">
        <v>500000</v>
      </c>
    </row>
    <row r="301" spans="1:10" s="39" customFormat="1" ht="25.5" customHeight="1" x14ac:dyDescent="0.25">
      <c r="A301" s="44" t="s">
        <v>143</v>
      </c>
      <c r="B301" s="45" t="s">
        <v>145</v>
      </c>
      <c r="C301" s="46">
        <v>200000</v>
      </c>
      <c r="D301" s="46">
        <v>50000</v>
      </c>
      <c r="E301" s="46">
        <v>250000</v>
      </c>
      <c r="F301" s="46">
        <v>0</v>
      </c>
      <c r="G301" s="46">
        <v>0</v>
      </c>
      <c r="H301" s="46">
        <v>0</v>
      </c>
      <c r="I301" s="46">
        <v>0</v>
      </c>
      <c r="J301" s="46">
        <v>250000</v>
      </c>
    </row>
    <row r="302" spans="1:10" s="39" customFormat="1" ht="25.5" customHeight="1" x14ac:dyDescent="0.25">
      <c r="A302" s="44" t="s">
        <v>144</v>
      </c>
      <c r="B302" s="45" t="s">
        <v>146</v>
      </c>
      <c r="C302" s="46">
        <v>200000</v>
      </c>
      <c r="D302" s="46">
        <v>50000</v>
      </c>
      <c r="E302" s="46">
        <v>250000</v>
      </c>
      <c r="F302" s="46">
        <v>0</v>
      </c>
      <c r="G302" s="46">
        <v>0</v>
      </c>
      <c r="H302" s="46">
        <v>0</v>
      </c>
      <c r="I302" s="46">
        <v>0</v>
      </c>
      <c r="J302" s="46">
        <v>250000</v>
      </c>
    </row>
    <row r="303" spans="1:10" s="50" customFormat="1" ht="25.5" customHeight="1" x14ac:dyDescent="0.25">
      <c r="A303" s="43" t="s">
        <v>184</v>
      </c>
      <c r="B303" s="57" t="s">
        <v>33</v>
      </c>
      <c r="C303" s="42">
        <f>SUM(C304:C305)</f>
        <v>650000</v>
      </c>
      <c r="D303" s="42">
        <v>-650000</v>
      </c>
      <c r="E303" s="42">
        <f t="shared" ref="E303" si="94">SUM(E304:E305)</f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</row>
    <row r="304" spans="1:10" s="39" customFormat="1" ht="25.5" customHeight="1" x14ac:dyDescent="0.25">
      <c r="A304" s="44" t="s">
        <v>147</v>
      </c>
      <c r="B304" s="56" t="s">
        <v>149</v>
      </c>
      <c r="C304" s="46">
        <v>250000</v>
      </c>
      <c r="D304" s="46">
        <v>-250000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</row>
    <row r="305" spans="1:10" s="39" customFormat="1" ht="25.5" customHeight="1" x14ac:dyDescent="0.25">
      <c r="A305" s="44" t="s">
        <v>148</v>
      </c>
      <c r="B305" s="56" t="s">
        <v>150</v>
      </c>
      <c r="C305" s="46">
        <v>400000</v>
      </c>
      <c r="D305" s="46">
        <v>-400000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</row>
    <row r="306" spans="1:10" s="39" customFormat="1" ht="25.5" customHeight="1" x14ac:dyDescent="0.25">
      <c r="A306" s="43" t="s">
        <v>188</v>
      </c>
      <c r="B306" s="37" t="s">
        <v>152</v>
      </c>
      <c r="C306" s="42">
        <f>SUM(C307)</f>
        <v>0</v>
      </c>
      <c r="D306" s="42">
        <v>875000</v>
      </c>
      <c r="E306" s="42">
        <f>SUM(E307)</f>
        <v>875000</v>
      </c>
      <c r="F306" s="42">
        <v>0</v>
      </c>
      <c r="G306" s="42">
        <v>0</v>
      </c>
      <c r="H306" s="42">
        <v>0</v>
      </c>
      <c r="I306" s="42">
        <v>0</v>
      </c>
      <c r="J306" s="42">
        <v>875000</v>
      </c>
    </row>
    <row r="307" spans="1:10" s="39" customFormat="1" ht="25.5" customHeight="1" x14ac:dyDescent="0.25">
      <c r="A307" s="44" t="s">
        <v>151</v>
      </c>
      <c r="B307" s="45" t="s">
        <v>152</v>
      </c>
      <c r="C307" s="46">
        <v>0</v>
      </c>
      <c r="D307" s="46">
        <v>875000</v>
      </c>
      <c r="E307" s="46">
        <v>875000</v>
      </c>
      <c r="F307" s="46">
        <v>0</v>
      </c>
      <c r="G307" s="46">
        <v>0</v>
      </c>
      <c r="H307" s="46">
        <v>0</v>
      </c>
      <c r="I307" s="46">
        <v>0</v>
      </c>
      <c r="J307" s="46">
        <v>875000</v>
      </c>
    </row>
    <row r="308" spans="1:10" s="39" customFormat="1" ht="25.5" customHeight="1" x14ac:dyDescent="0.25">
      <c r="A308" s="40">
        <v>6</v>
      </c>
      <c r="B308" s="41" t="s">
        <v>20</v>
      </c>
      <c r="C308" s="42">
        <f>SUM(C309)</f>
        <v>4632085</v>
      </c>
      <c r="D308" s="42">
        <v>817915</v>
      </c>
      <c r="E308" s="42">
        <f t="shared" ref="E308" si="95">SUM(E309)</f>
        <v>5450000</v>
      </c>
      <c r="F308" s="42">
        <v>0</v>
      </c>
      <c r="G308" s="42">
        <v>0</v>
      </c>
      <c r="H308" s="42">
        <v>0</v>
      </c>
      <c r="I308" s="42">
        <v>0</v>
      </c>
      <c r="J308" s="42">
        <v>5450000</v>
      </c>
    </row>
    <row r="309" spans="1:10" s="39" customFormat="1" ht="25.5" customHeight="1" x14ac:dyDescent="0.25">
      <c r="A309" s="43">
        <v>6.1</v>
      </c>
      <c r="B309" s="37" t="s">
        <v>34</v>
      </c>
      <c r="C309" s="42">
        <f t="shared" ref="C309:E309" si="96">SUM(C310:C311)</f>
        <v>4632085</v>
      </c>
      <c r="D309" s="42">
        <v>817915</v>
      </c>
      <c r="E309" s="42">
        <f t="shared" si="96"/>
        <v>5450000</v>
      </c>
      <c r="F309" s="42">
        <v>0</v>
      </c>
      <c r="G309" s="42">
        <v>0</v>
      </c>
      <c r="H309" s="42">
        <v>0</v>
      </c>
      <c r="I309" s="42">
        <v>0</v>
      </c>
      <c r="J309" s="42">
        <v>5450000</v>
      </c>
    </row>
    <row r="310" spans="1:10" s="39" customFormat="1" ht="25.5" customHeight="1" x14ac:dyDescent="0.25">
      <c r="A310" s="44" t="s">
        <v>162</v>
      </c>
      <c r="B310" s="45" t="s">
        <v>175</v>
      </c>
      <c r="C310" s="46">
        <v>3632085</v>
      </c>
      <c r="D310" s="46">
        <v>367915</v>
      </c>
      <c r="E310" s="46">
        <v>4000000</v>
      </c>
      <c r="F310" s="46">
        <v>0</v>
      </c>
      <c r="G310" s="46">
        <v>0</v>
      </c>
      <c r="H310" s="46">
        <v>0</v>
      </c>
      <c r="I310" s="46">
        <v>0</v>
      </c>
      <c r="J310" s="46">
        <v>4000000</v>
      </c>
    </row>
    <row r="311" spans="1:10" s="39" customFormat="1" ht="25.5" customHeight="1" x14ac:dyDescent="0.25">
      <c r="A311" s="44" t="s">
        <v>163</v>
      </c>
      <c r="B311" s="45" t="s">
        <v>208</v>
      </c>
      <c r="C311" s="46">
        <v>1000000</v>
      </c>
      <c r="D311" s="46">
        <v>450000</v>
      </c>
      <c r="E311" s="46">
        <v>1450000</v>
      </c>
      <c r="F311" s="46">
        <v>0</v>
      </c>
      <c r="G311" s="46">
        <v>0</v>
      </c>
      <c r="H311" s="46">
        <v>0</v>
      </c>
      <c r="I311" s="46">
        <v>0</v>
      </c>
      <c r="J311" s="46">
        <v>1450000</v>
      </c>
    </row>
    <row r="312" spans="1:10" s="39" customFormat="1" ht="25.5" customHeight="1" x14ac:dyDescent="0.25">
      <c r="A312" s="44"/>
      <c r="B312" s="45"/>
      <c r="C312" s="46"/>
      <c r="D312" s="46">
        <v>0</v>
      </c>
      <c r="E312" s="46"/>
      <c r="F312" s="51"/>
      <c r="G312" s="51"/>
      <c r="H312" s="51"/>
      <c r="I312" s="51"/>
      <c r="J312" s="51"/>
    </row>
    <row r="313" spans="1:10" s="39" customFormat="1" ht="25.5" customHeight="1" x14ac:dyDescent="0.25">
      <c r="A313" s="71" t="s">
        <v>37</v>
      </c>
      <c r="B313" s="72" t="s">
        <v>37</v>
      </c>
      <c r="C313" s="7">
        <f>SUM(C6,C117,C142,C256,C218,C223,C228,C242,C164,C248,C189,C209)</f>
        <v>424689787.52000004</v>
      </c>
      <c r="D313" s="7">
        <v>13132860.059999943</v>
      </c>
      <c r="E313" s="7">
        <f t="shared" ref="E313" si="97">SUM(E6,E117,E142,E256,E218,E223,E228,E242,E164,E248,E189,E209)</f>
        <v>437822647.57999998</v>
      </c>
      <c r="F313" s="7">
        <v>157525033.05000001</v>
      </c>
      <c r="G313" s="7">
        <v>157525033.05000001</v>
      </c>
      <c r="H313" s="7">
        <v>157525033.05000001</v>
      </c>
      <c r="I313" s="7">
        <v>157525033.05000001</v>
      </c>
      <c r="J313" s="7">
        <v>280297614.52999997</v>
      </c>
    </row>
    <row r="314" spans="1:10" s="9" customFormat="1" x14ac:dyDescent="0.25">
      <c r="A314" s="10"/>
      <c r="C314" s="11"/>
      <c r="D314" s="11"/>
      <c r="E314" s="11"/>
      <c r="F314" s="12"/>
      <c r="G314" s="12"/>
      <c r="H314" s="12"/>
      <c r="I314" s="12"/>
      <c r="J314" s="12"/>
    </row>
    <row r="315" spans="1:10" s="9" customFormat="1" x14ac:dyDescent="0.25">
      <c r="A315" s="10"/>
      <c r="C315" s="11"/>
      <c r="D315" s="11"/>
      <c r="E315" s="11"/>
      <c r="F315" s="12"/>
      <c r="G315" s="12"/>
      <c r="H315" s="12"/>
      <c r="I315" s="12"/>
      <c r="J315" s="12"/>
    </row>
    <row r="316" spans="1:10" s="9" customFormat="1" x14ac:dyDescent="0.25">
      <c r="A316" s="10"/>
      <c r="C316" s="11"/>
      <c r="D316" s="11"/>
      <c r="E316" s="11"/>
      <c r="F316" s="12"/>
      <c r="G316" s="12"/>
      <c r="H316" s="12"/>
      <c r="I316" s="12"/>
      <c r="J316" s="12"/>
    </row>
    <row r="317" spans="1:10" s="9" customFormat="1" x14ac:dyDescent="0.25">
      <c r="A317" s="10"/>
      <c r="C317" s="11"/>
      <c r="D317" s="11"/>
      <c r="E317" s="11"/>
      <c r="F317" s="12"/>
      <c r="G317" s="12"/>
      <c r="H317" s="12"/>
      <c r="I317" s="12"/>
      <c r="J317" s="12"/>
    </row>
    <row r="318" spans="1:10" s="9" customFormat="1" x14ac:dyDescent="0.25">
      <c r="A318" s="10"/>
      <c r="C318" s="11"/>
      <c r="D318" s="11"/>
      <c r="E318" s="11"/>
      <c r="F318" s="12"/>
      <c r="G318" s="12"/>
      <c r="H318" s="12"/>
      <c r="I318" s="12"/>
      <c r="J318" s="12"/>
    </row>
    <row r="319" spans="1:10" s="9" customFormat="1" x14ac:dyDescent="0.25">
      <c r="A319" s="10"/>
      <c r="C319" s="11"/>
      <c r="D319" s="11"/>
      <c r="E319" s="11"/>
      <c r="F319" s="12"/>
      <c r="G319" s="12"/>
      <c r="H319" s="12"/>
      <c r="I319" s="12"/>
      <c r="J319" s="12"/>
    </row>
    <row r="320" spans="1:10" s="9" customFormat="1" x14ac:dyDescent="0.25">
      <c r="A320" s="10"/>
      <c r="C320" s="11"/>
      <c r="D320" s="11"/>
      <c r="E320" s="11"/>
      <c r="F320" s="12"/>
      <c r="G320" s="12"/>
      <c r="H320" s="12"/>
      <c r="I320" s="12"/>
      <c r="J320" s="12"/>
    </row>
    <row r="321" spans="1:10" s="9" customFormat="1" x14ac:dyDescent="0.25">
      <c r="A321" s="10"/>
      <c r="C321" s="11"/>
      <c r="D321" s="11"/>
      <c r="E321" s="11"/>
      <c r="F321" s="12"/>
      <c r="G321" s="12"/>
      <c r="H321" s="12"/>
      <c r="I321" s="12"/>
      <c r="J321" s="12"/>
    </row>
    <row r="322" spans="1:10" s="9" customFormat="1" x14ac:dyDescent="0.25">
      <c r="A322" s="10"/>
      <c r="C322" s="11"/>
      <c r="D322" s="11"/>
      <c r="E322" s="11"/>
      <c r="F322" s="12"/>
      <c r="G322" s="12"/>
      <c r="H322" s="12"/>
      <c r="I322" s="12"/>
      <c r="J322" s="12"/>
    </row>
    <row r="323" spans="1:10" s="9" customFormat="1" x14ac:dyDescent="0.25">
      <c r="A323" s="10"/>
      <c r="C323" s="11"/>
      <c r="D323" s="11"/>
      <c r="E323" s="11"/>
      <c r="F323" s="12"/>
      <c r="G323" s="12"/>
      <c r="H323" s="12"/>
      <c r="I323" s="12"/>
      <c r="J323" s="12"/>
    </row>
    <row r="324" spans="1:10" s="9" customFormat="1" x14ac:dyDescent="0.25">
      <c r="A324" s="10"/>
      <c r="C324" s="11"/>
      <c r="D324" s="11"/>
      <c r="E324" s="11"/>
      <c r="F324" s="12"/>
      <c r="G324" s="12"/>
      <c r="H324" s="12"/>
      <c r="I324" s="12"/>
      <c r="J324" s="12"/>
    </row>
    <row r="325" spans="1:10" s="9" customFormat="1" x14ac:dyDescent="0.25">
      <c r="A325" s="10"/>
      <c r="C325" s="11"/>
      <c r="D325" s="11"/>
      <c r="E325" s="11"/>
      <c r="F325" s="12"/>
      <c r="G325" s="12"/>
      <c r="H325" s="12"/>
      <c r="I325" s="12"/>
      <c r="J325" s="12"/>
    </row>
    <row r="326" spans="1:10" s="9" customFormat="1" x14ac:dyDescent="0.25">
      <c r="A326" s="10"/>
      <c r="C326" s="11"/>
      <c r="D326" s="11"/>
      <c r="E326" s="11"/>
      <c r="F326" s="12"/>
      <c r="G326" s="12"/>
      <c r="H326" s="12"/>
      <c r="I326" s="12"/>
      <c r="J326" s="12"/>
    </row>
    <row r="327" spans="1:10" s="9" customFormat="1" x14ac:dyDescent="0.25">
      <c r="A327" s="10"/>
      <c r="C327" s="11"/>
      <c r="D327" s="11"/>
      <c r="E327" s="11"/>
      <c r="F327" s="12"/>
      <c r="G327" s="12"/>
      <c r="H327" s="12"/>
      <c r="I327" s="12"/>
      <c r="J327" s="12"/>
    </row>
    <row r="328" spans="1:10" s="9" customFormat="1" x14ac:dyDescent="0.25">
      <c r="A328" s="10"/>
      <c r="C328" s="11"/>
      <c r="D328" s="11"/>
      <c r="E328" s="11"/>
      <c r="F328" s="12"/>
      <c r="G328" s="12"/>
      <c r="H328" s="12"/>
      <c r="I328" s="12"/>
      <c r="J328" s="12"/>
    </row>
    <row r="329" spans="1:10" s="9" customFormat="1" x14ac:dyDescent="0.25">
      <c r="A329" s="10"/>
      <c r="C329" s="11"/>
      <c r="D329" s="11"/>
      <c r="E329" s="11"/>
      <c r="F329" s="12"/>
      <c r="G329" s="12"/>
      <c r="H329" s="12"/>
      <c r="I329" s="12"/>
      <c r="J329" s="12"/>
    </row>
    <row r="330" spans="1:10" s="9" customFormat="1" x14ac:dyDescent="0.25">
      <c r="A330" s="10"/>
      <c r="C330" s="11"/>
      <c r="D330" s="11"/>
      <c r="E330" s="11"/>
      <c r="F330" s="12"/>
      <c r="G330" s="12"/>
      <c r="H330" s="12"/>
      <c r="I330" s="12"/>
      <c r="J330" s="12"/>
    </row>
    <row r="331" spans="1:10" s="9" customFormat="1" x14ac:dyDescent="0.25">
      <c r="A331" s="10"/>
      <c r="C331" s="11"/>
      <c r="D331" s="11"/>
      <c r="E331" s="11"/>
      <c r="F331" s="12"/>
      <c r="G331" s="12"/>
      <c r="H331" s="12"/>
      <c r="I331" s="12"/>
      <c r="J331" s="12"/>
    </row>
    <row r="332" spans="1:10" s="9" customFormat="1" x14ac:dyDescent="0.25">
      <c r="A332" s="10"/>
      <c r="C332" s="11"/>
      <c r="D332" s="11"/>
      <c r="E332" s="11"/>
      <c r="F332" s="12"/>
      <c r="G332" s="12"/>
      <c r="H332" s="12"/>
      <c r="I332" s="12"/>
      <c r="J332" s="12"/>
    </row>
    <row r="333" spans="1:10" s="9" customFormat="1" x14ac:dyDescent="0.25">
      <c r="A333" s="10"/>
      <c r="C333" s="11"/>
      <c r="D333" s="11"/>
      <c r="E333" s="11"/>
      <c r="F333" s="12"/>
      <c r="G333" s="12"/>
      <c r="H333" s="12"/>
      <c r="I333" s="12"/>
      <c r="J333" s="12"/>
    </row>
    <row r="334" spans="1:10" s="9" customFormat="1" x14ac:dyDescent="0.25">
      <c r="A334" s="10"/>
      <c r="C334" s="11"/>
      <c r="D334" s="11"/>
      <c r="E334" s="11"/>
      <c r="F334" s="12"/>
      <c r="G334" s="12"/>
      <c r="H334" s="12"/>
      <c r="I334" s="12"/>
      <c r="J334" s="12"/>
    </row>
    <row r="335" spans="1:10" s="9" customFormat="1" x14ac:dyDescent="0.25">
      <c r="A335" s="10"/>
      <c r="C335" s="11"/>
      <c r="D335" s="11"/>
      <c r="E335" s="11"/>
      <c r="F335" s="12"/>
      <c r="G335" s="12"/>
      <c r="H335" s="12"/>
      <c r="I335" s="12"/>
      <c r="J335" s="12"/>
    </row>
    <row r="336" spans="1:10" s="9" customFormat="1" x14ac:dyDescent="0.25">
      <c r="A336" s="10"/>
      <c r="C336" s="11"/>
      <c r="D336" s="11"/>
      <c r="E336" s="11"/>
      <c r="F336" s="12"/>
      <c r="G336" s="12"/>
      <c r="H336" s="12"/>
      <c r="I336" s="12"/>
      <c r="J336" s="12"/>
    </row>
    <row r="337" spans="1:10" s="9" customFormat="1" x14ac:dyDescent="0.25">
      <c r="A337" s="10"/>
      <c r="C337" s="11"/>
      <c r="D337" s="11"/>
      <c r="E337" s="11"/>
      <c r="F337" s="12"/>
      <c r="G337" s="12"/>
      <c r="H337" s="12"/>
      <c r="I337" s="12"/>
      <c r="J337" s="12"/>
    </row>
    <row r="338" spans="1:10" s="9" customFormat="1" x14ac:dyDescent="0.25">
      <c r="A338" s="10"/>
      <c r="C338" s="11"/>
      <c r="D338" s="11"/>
      <c r="E338" s="11"/>
      <c r="F338" s="12"/>
      <c r="G338" s="12"/>
      <c r="H338" s="12"/>
      <c r="I338" s="12"/>
      <c r="J338" s="12"/>
    </row>
    <row r="339" spans="1:10" s="9" customFormat="1" x14ac:dyDescent="0.25">
      <c r="A339" s="10"/>
      <c r="C339" s="11"/>
      <c r="D339" s="11"/>
      <c r="E339" s="11"/>
      <c r="F339" s="12"/>
      <c r="G339" s="12"/>
      <c r="H339" s="12"/>
      <c r="I339" s="12"/>
      <c r="J339" s="12"/>
    </row>
    <row r="340" spans="1:10" s="9" customFormat="1" x14ac:dyDescent="0.25">
      <c r="A340" s="10"/>
      <c r="C340" s="11"/>
      <c r="D340" s="11"/>
      <c r="E340" s="11"/>
      <c r="F340" s="12"/>
      <c r="G340" s="12"/>
      <c r="H340" s="12"/>
      <c r="I340" s="12"/>
      <c r="J340" s="12"/>
    </row>
    <row r="341" spans="1:10" s="9" customFormat="1" x14ac:dyDescent="0.25">
      <c r="A341" s="10"/>
      <c r="C341" s="11"/>
      <c r="D341" s="11"/>
      <c r="E341" s="11"/>
      <c r="F341" s="12"/>
      <c r="G341" s="12"/>
      <c r="H341" s="12"/>
      <c r="I341" s="12"/>
      <c r="J341" s="12"/>
    </row>
    <row r="342" spans="1:10" s="9" customFormat="1" x14ac:dyDescent="0.25">
      <c r="A342" s="10"/>
      <c r="C342" s="11"/>
      <c r="D342" s="11"/>
      <c r="E342" s="11"/>
      <c r="F342" s="12"/>
      <c r="G342" s="12"/>
      <c r="H342" s="12"/>
      <c r="I342" s="12"/>
      <c r="J342" s="12"/>
    </row>
    <row r="343" spans="1:10" s="9" customFormat="1" x14ac:dyDescent="0.25">
      <c r="A343" s="10"/>
      <c r="C343" s="11"/>
      <c r="D343" s="11"/>
      <c r="E343" s="11"/>
      <c r="F343" s="12"/>
      <c r="G343" s="12"/>
      <c r="H343" s="12"/>
      <c r="I343" s="12"/>
      <c r="J343" s="12"/>
    </row>
    <row r="344" spans="1:10" s="9" customFormat="1" x14ac:dyDescent="0.25">
      <c r="A344" s="10"/>
      <c r="C344" s="11"/>
      <c r="D344" s="11"/>
      <c r="E344" s="11"/>
      <c r="F344" s="12"/>
      <c r="G344" s="12"/>
      <c r="H344" s="12"/>
      <c r="I344" s="12"/>
      <c r="J344" s="12"/>
    </row>
    <row r="345" spans="1:10" s="9" customFormat="1" x14ac:dyDescent="0.25">
      <c r="A345" s="10"/>
      <c r="C345" s="11"/>
      <c r="D345" s="11"/>
      <c r="E345" s="11"/>
      <c r="F345" s="12"/>
      <c r="G345" s="12"/>
      <c r="H345" s="12"/>
      <c r="I345" s="12"/>
      <c r="J345" s="12"/>
    </row>
    <row r="346" spans="1:10" s="9" customFormat="1" x14ac:dyDescent="0.25">
      <c r="A346" s="10"/>
      <c r="C346" s="11"/>
      <c r="D346" s="11"/>
      <c r="E346" s="11"/>
      <c r="F346" s="12"/>
      <c r="G346" s="12"/>
      <c r="H346" s="12"/>
      <c r="I346" s="12"/>
      <c r="J346" s="12"/>
    </row>
    <row r="347" spans="1:10" s="9" customFormat="1" x14ac:dyDescent="0.25">
      <c r="A347" s="10"/>
      <c r="C347" s="11"/>
      <c r="D347" s="11"/>
      <c r="E347" s="11"/>
      <c r="F347" s="12"/>
      <c r="G347" s="12"/>
      <c r="H347" s="12"/>
      <c r="I347" s="12"/>
      <c r="J347" s="12"/>
    </row>
    <row r="348" spans="1:10" s="9" customFormat="1" x14ac:dyDescent="0.25">
      <c r="A348" s="10"/>
      <c r="C348" s="11"/>
      <c r="D348" s="11"/>
      <c r="E348" s="11"/>
      <c r="F348" s="12"/>
      <c r="G348" s="12"/>
      <c r="H348" s="12"/>
      <c r="I348" s="12"/>
      <c r="J348" s="12"/>
    </row>
  </sheetData>
  <mergeCells count="16">
    <mergeCell ref="A242:B242"/>
    <mergeCell ref="A248:B248"/>
    <mergeCell ref="A256:B256"/>
    <mergeCell ref="A313:B313"/>
    <mergeCell ref="A164:B164"/>
    <mergeCell ref="A189:B189"/>
    <mergeCell ref="A209:B209"/>
    <mergeCell ref="A218:B218"/>
    <mergeCell ref="A223:B223"/>
    <mergeCell ref="A228:B228"/>
    <mergeCell ref="A142:B142"/>
    <mergeCell ref="A1:J1"/>
    <mergeCell ref="A2:J2"/>
    <mergeCell ref="A3:J3"/>
    <mergeCell ref="A6:B6"/>
    <mergeCell ref="A117:B117"/>
  </mergeCells>
  <printOptions horizontalCentered="1"/>
  <pageMargins left="0.59055118110236227" right="0.59055118110236227" top="0.78740157480314965" bottom="0.98425196850393704" header="0.31496062992125984" footer="0.31496062992125984"/>
  <pageSetup scale="55" orientation="landscape" r:id="rId1"/>
  <headerFooter>
    <oddFooter>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1" max="1" width="6.5703125" customWidth="1"/>
    <col min="2" max="2" width="42.85546875" customWidth="1"/>
    <col min="3" max="3" width="15.140625" style="23" customWidth="1"/>
    <col min="4" max="4" width="14.7109375" style="23" customWidth="1"/>
    <col min="5" max="5" width="16" style="23" customWidth="1"/>
    <col min="6" max="6" width="14.7109375" style="23" customWidth="1"/>
    <col min="7" max="8" width="15" style="23" customWidth="1"/>
    <col min="9" max="9" width="15.7109375" style="23" customWidth="1"/>
  </cols>
  <sheetData>
    <row r="1" spans="1:9" ht="15.75" x14ac:dyDescent="0.25">
      <c r="A1" s="73" t="s">
        <v>187</v>
      </c>
      <c r="B1" s="73"/>
      <c r="C1" s="73"/>
      <c r="D1" s="73"/>
      <c r="E1" s="73"/>
      <c r="F1" s="73"/>
      <c r="G1" s="73"/>
      <c r="H1" s="73"/>
      <c r="I1" s="73"/>
    </row>
    <row r="2" spans="1:9" ht="13.5" customHeight="1" x14ac:dyDescent="0.25">
      <c r="A2" s="14"/>
      <c r="B2" s="15"/>
      <c r="C2" s="16"/>
      <c r="D2" s="16"/>
      <c r="E2" s="16"/>
      <c r="F2" s="17"/>
      <c r="G2" s="17"/>
      <c r="H2" s="17"/>
      <c r="I2" s="17"/>
    </row>
    <row r="3" spans="1:9" ht="15.75" x14ac:dyDescent="0.25">
      <c r="A3" s="73" t="s">
        <v>235</v>
      </c>
      <c r="B3" s="73"/>
      <c r="C3" s="73"/>
      <c r="D3" s="73"/>
      <c r="E3" s="73"/>
      <c r="F3" s="73"/>
      <c r="G3" s="73"/>
      <c r="H3" s="73"/>
      <c r="I3" s="73"/>
    </row>
    <row r="4" spans="1:9" ht="15.75" x14ac:dyDescent="0.25">
      <c r="A4" s="74" t="s">
        <v>555</v>
      </c>
      <c r="B4" s="74"/>
      <c r="C4" s="74"/>
      <c r="D4" s="74"/>
      <c r="E4" s="74"/>
      <c r="F4" s="74"/>
      <c r="G4" s="74"/>
      <c r="H4" s="74"/>
      <c r="I4" s="74"/>
    </row>
    <row r="6" spans="1:9" s="19" customFormat="1" x14ac:dyDescent="0.25">
      <c r="A6" s="18" t="s">
        <v>236</v>
      </c>
      <c r="B6" s="19" t="s">
        <v>237</v>
      </c>
      <c r="C6" s="20" t="s">
        <v>238</v>
      </c>
      <c r="D6" s="20" t="s">
        <v>239</v>
      </c>
      <c r="E6" s="20" t="s">
        <v>211</v>
      </c>
      <c r="F6" s="20" t="s">
        <v>240</v>
      </c>
      <c r="G6" s="20" t="s">
        <v>241</v>
      </c>
      <c r="H6" s="20" t="s">
        <v>242</v>
      </c>
      <c r="I6" s="20" t="s">
        <v>243</v>
      </c>
    </row>
    <row r="7" spans="1:9" s="1" customFormat="1" x14ac:dyDescent="0.25">
      <c r="A7" s="1" t="s">
        <v>244</v>
      </c>
      <c r="B7" s="1" t="s">
        <v>245</v>
      </c>
      <c r="C7" s="21" t="s">
        <v>246</v>
      </c>
      <c r="D7" s="21" t="s">
        <v>246</v>
      </c>
      <c r="E7" s="21" t="s">
        <v>246</v>
      </c>
      <c r="F7" s="21" t="s">
        <v>246</v>
      </c>
      <c r="G7" s="21" t="s">
        <v>246</v>
      </c>
      <c r="H7" s="21" t="s">
        <v>246</v>
      </c>
      <c r="I7" s="22" t="s">
        <v>246</v>
      </c>
    </row>
    <row r="8" spans="1:9" x14ac:dyDescent="0.25">
      <c r="A8" t="s">
        <v>40</v>
      </c>
      <c r="B8" t="s">
        <v>41</v>
      </c>
      <c r="C8" s="27">
        <v>13733907</v>
      </c>
      <c r="D8" s="27">
        <v>13733907</v>
      </c>
      <c r="E8" s="27">
        <v>5638750</v>
      </c>
      <c r="F8" s="27">
        <v>5638750</v>
      </c>
      <c r="G8" s="27">
        <v>5638750</v>
      </c>
      <c r="H8" s="27">
        <v>5638750</v>
      </c>
      <c r="I8" s="27">
        <v>5638750</v>
      </c>
    </row>
    <row r="9" spans="1:9" x14ac:dyDescent="0.25">
      <c r="A9" t="s">
        <v>42</v>
      </c>
      <c r="B9" t="s">
        <v>43</v>
      </c>
      <c r="C9" s="27">
        <v>135372873.59999999</v>
      </c>
      <c r="D9" s="27">
        <v>138317182.40000001</v>
      </c>
      <c r="E9" s="27">
        <v>59953959</v>
      </c>
      <c r="F9" s="27">
        <v>59953959</v>
      </c>
      <c r="G9" s="27">
        <v>59953959</v>
      </c>
      <c r="H9" s="27">
        <v>59953959</v>
      </c>
      <c r="I9" s="27">
        <v>59953959</v>
      </c>
    </row>
    <row r="10" spans="1:9" x14ac:dyDescent="0.25">
      <c r="A10" t="s">
        <v>44</v>
      </c>
      <c r="B10" t="s">
        <v>45</v>
      </c>
      <c r="C10" s="27">
        <v>20447086.800000001</v>
      </c>
      <c r="D10" s="27">
        <v>22780704</v>
      </c>
      <c r="E10" s="27">
        <v>7479509</v>
      </c>
      <c r="F10" s="27">
        <v>7479509</v>
      </c>
      <c r="G10" s="27">
        <v>7479509</v>
      </c>
      <c r="H10" s="27">
        <v>7479509</v>
      </c>
      <c r="I10" s="27">
        <v>7479509</v>
      </c>
    </row>
    <row r="11" spans="1:9" x14ac:dyDescent="0.25">
      <c r="A11" t="s">
        <v>217</v>
      </c>
      <c r="B11" t="s">
        <v>247</v>
      </c>
      <c r="C11" s="27">
        <v>2188800</v>
      </c>
      <c r="D11" s="27">
        <v>2184960</v>
      </c>
      <c r="E11" s="27">
        <v>915230</v>
      </c>
      <c r="F11" s="27">
        <v>915230</v>
      </c>
      <c r="G11" s="27">
        <v>915230</v>
      </c>
      <c r="H11" s="27">
        <v>915230</v>
      </c>
      <c r="I11" s="27">
        <v>915230</v>
      </c>
    </row>
    <row r="12" spans="1:9" x14ac:dyDescent="0.25">
      <c r="B12" t="s">
        <v>248</v>
      </c>
      <c r="C12" s="27"/>
      <c r="D12" s="27"/>
      <c r="E12" s="27"/>
      <c r="F12" s="27"/>
      <c r="G12" s="27"/>
      <c r="H12" s="27"/>
      <c r="I12" s="27"/>
    </row>
    <row r="13" spans="1:9" x14ac:dyDescent="0.25">
      <c r="A13" t="s">
        <v>50</v>
      </c>
      <c r="B13" t="s">
        <v>48</v>
      </c>
      <c r="C13" s="27">
        <v>4198420.97</v>
      </c>
      <c r="D13" s="27">
        <v>3742475.42</v>
      </c>
      <c r="E13" s="27">
        <v>1467338</v>
      </c>
      <c r="F13" s="27">
        <v>1467338</v>
      </c>
      <c r="G13" s="27">
        <v>1467338</v>
      </c>
      <c r="H13" s="27">
        <v>1467338</v>
      </c>
      <c r="I13" s="27">
        <v>1467338</v>
      </c>
    </row>
    <row r="14" spans="1:9" x14ac:dyDescent="0.25">
      <c r="A14" t="s">
        <v>51</v>
      </c>
      <c r="B14" t="s">
        <v>49</v>
      </c>
      <c r="C14" s="27">
        <v>33053747.629999999</v>
      </c>
      <c r="D14" s="27">
        <v>33676142.850000001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</row>
    <row r="15" spans="1:9" x14ac:dyDescent="0.25">
      <c r="A15" t="s">
        <v>52</v>
      </c>
      <c r="B15" t="s">
        <v>53</v>
      </c>
      <c r="C15" s="27">
        <v>191814</v>
      </c>
      <c r="D15" s="27">
        <v>400000</v>
      </c>
      <c r="E15" s="27">
        <v>46014</v>
      </c>
      <c r="F15" s="27">
        <v>46014</v>
      </c>
      <c r="G15" s="27">
        <v>46014</v>
      </c>
      <c r="H15" s="27">
        <v>46014</v>
      </c>
      <c r="I15" s="27">
        <v>46014</v>
      </c>
    </row>
    <row r="16" spans="1:9" x14ac:dyDescent="0.25">
      <c r="A16" t="s">
        <v>200</v>
      </c>
      <c r="B16" t="s">
        <v>249</v>
      </c>
      <c r="C16" s="27">
        <v>1000000</v>
      </c>
      <c r="D16" s="27">
        <v>1200000</v>
      </c>
      <c r="E16" s="27">
        <v>652380.57999999996</v>
      </c>
      <c r="F16" s="27">
        <v>652380.57999999996</v>
      </c>
      <c r="G16" s="27">
        <v>652380.57999999996</v>
      </c>
      <c r="H16" s="27">
        <v>652380.57999999996</v>
      </c>
      <c r="I16" s="27">
        <v>652380.57999999996</v>
      </c>
    </row>
    <row r="17" spans="1:9" x14ac:dyDescent="0.25">
      <c r="A17" t="s">
        <v>54</v>
      </c>
      <c r="B17" t="s">
        <v>55</v>
      </c>
      <c r="C17" s="27">
        <v>4500000</v>
      </c>
      <c r="D17" s="27">
        <v>2500000</v>
      </c>
      <c r="E17" s="27">
        <v>1286854.54</v>
      </c>
      <c r="F17" s="27">
        <v>1286854.54</v>
      </c>
      <c r="G17" s="27">
        <v>1286854.54</v>
      </c>
      <c r="H17" s="27">
        <v>1286854.54</v>
      </c>
      <c r="I17" s="27">
        <v>1286854.54</v>
      </c>
    </row>
    <row r="18" spans="1:9" x14ac:dyDescent="0.25">
      <c r="A18" t="s">
        <v>214</v>
      </c>
      <c r="B18" t="s">
        <v>215</v>
      </c>
      <c r="C18" s="27">
        <v>4171710</v>
      </c>
      <c r="D18" s="27">
        <v>4207600</v>
      </c>
      <c r="E18" s="27">
        <v>1478990</v>
      </c>
      <c r="F18" s="27">
        <v>1478990</v>
      </c>
      <c r="G18" s="27">
        <v>1478990</v>
      </c>
      <c r="H18" s="27">
        <v>1478990</v>
      </c>
      <c r="I18" s="27">
        <v>1478990</v>
      </c>
    </row>
    <row r="19" spans="1:9" x14ac:dyDescent="0.25">
      <c r="A19" t="s">
        <v>553</v>
      </c>
      <c r="B19" t="s">
        <v>3</v>
      </c>
      <c r="C19" s="27">
        <v>0</v>
      </c>
      <c r="D19" s="27">
        <v>974400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</row>
    <row r="20" spans="1:9" x14ac:dyDescent="0.25">
      <c r="A20" t="s">
        <v>56</v>
      </c>
      <c r="B20" t="s">
        <v>250</v>
      </c>
      <c r="C20" s="27">
        <v>3969875</v>
      </c>
      <c r="D20" s="27">
        <v>3355339.49</v>
      </c>
      <c r="E20" s="27">
        <v>1501535.88</v>
      </c>
      <c r="F20" s="27">
        <v>1501535.88</v>
      </c>
      <c r="G20" s="27">
        <v>1501535.88</v>
      </c>
      <c r="H20" s="27">
        <v>1501535.88</v>
      </c>
      <c r="I20" s="27">
        <v>1501535.88</v>
      </c>
    </row>
    <row r="21" spans="1:9" x14ac:dyDescent="0.25">
      <c r="B21" t="s">
        <v>251</v>
      </c>
      <c r="C21" s="27"/>
      <c r="D21" s="27"/>
      <c r="E21" s="27"/>
      <c r="F21" s="27"/>
      <c r="G21" s="27"/>
      <c r="H21" s="27"/>
      <c r="I21" s="27"/>
    </row>
    <row r="22" spans="1:9" x14ac:dyDescent="0.25">
      <c r="A22" t="s">
        <v>57</v>
      </c>
      <c r="B22" t="s">
        <v>252</v>
      </c>
      <c r="C22" s="27">
        <v>2578065</v>
      </c>
      <c r="D22" s="27">
        <v>2107465</v>
      </c>
      <c r="E22" s="27">
        <v>1146982.29</v>
      </c>
      <c r="F22" s="27">
        <v>1146982.29</v>
      </c>
      <c r="G22" s="27">
        <v>1146982.29</v>
      </c>
      <c r="H22" s="27">
        <v>1146982.29</v>
      </c>
      <c r="I22" s="27">
        <v>1146982.29</v>
      </c>
    </row>
    <row r="23" spans="1:9" x14ac:dyDescent="0.25">
      <c r="B23" t="s">
        <v>253</v>
      </c>
      <c r="C23" s="27"/>
      <c r="D23" s="27"/>
      <c r="E23" s="27"/>
      <c r="F23" s="27"/>
      <c r="G23" s="27"/>
      <c r="H23" s="27"/>
      <c r="I23" s="27"/>
    </row>
    <row r="24" spans="1:9" x14ac:dyDescent="0.25">
      <c r="A24" t="s">
        <v>58</v>
      </c>
      <c r="B24" t="s">
        <v>254</v>
      </c>
      <c r="C24" s="27">
        <v>1136414.01</v>
      </c>
      <c r="D24" s="27">
        <v>1247914.01</v>
      </c>
      <c r="E24" s="27">
        <v>322095.84999999998</v>
      </c>
      <c r="F24" s="27">
        <v>322095.84999999998</v>
      </c>
      <c r="G24" s="27">
        <v>322095.84999999998</v>
      </c>
      <c r="H24" s="27">
        <v>322095.84999999998</v>
      </c>
      <c r="I24" s="27">
        <v>322095.84999999998</v>
      </c>
    </row>
    <row r="25" spans="1:9" x14ac:dyDescent="0.25">
      <c r="B25" t="s">
        <v>255</v>
      </c>
      <c r="C25" s="27"/>
      <c r="D25" s="27"/>
      <c r="E25" s="27"/>
      <c r="F25" s="27"/>
      <c r="G25" s="27"/>
      <c r="H25" s="27"/>
      <c r="I25" s="27"/>
    </row>
    <row r="26" spans="1:9" x14ac:dyDescent="0.25">
      <c r="B26" t="s">
        <v>256</v>
      </c>
      <c r="C26" s="27"/>
      <c r="D26" s="27"/>
      <c r="E26" s="27"/>
      <c r="F26" s="27"/>
      <c r="G26" s="27"/>
      <c r="H26" s="27"/>
      <c r="I26" s="27"/>
    </row>
    <row r="27" spans="1:9" x14ac:dyDescent="0.25">
      <c r="A27" t="s">
        <v>59</v>
      </c>
      <c r="B27" t="s">
        <v>63</v>
      </c>
      <c r="C27" s="27">
        <v>1290690</v>
      </c>
      <c r="D27" s="27">
        <v>993690</v>
      </c>
      <c r="E27" s="27">
        <v>267344.56</v>
      </c>
      <c r="F27" s="27">
        <v>267344.56</v>
      </c>
      <c r="G27" s="27">
        <v>267344.56</v>
      </c>
      <c r="H27" s="27">
        <v>267344.56</v>
      </c>
      <c r="I27" s="27">
        <v>267344.56</v>
      </c>
    </row>
    <row r="28" spans="1:9" x14ac:dyDescent="0.25">
      <c r="A28" t="s">
        <v>64</v>
      </c>
      <c r="B28" t="s">
        <v>65</v>
      </c>
      <c r="C28" s="27">
        <v>1807892</v>
      </c>
      <c r="D28" s="27">
        <v>2107892</v>
      </c>
      <c r="E28" s="27">
        <v>1381059.29</v>
      </c>
      <c r="F28" s="27">
        <v>1381059.29</v>
      </c>
      <c r="G28" s="27">
        <v>1381059.29</v>
      </c>
      <c r="H28" s="27">
        <v>1381059.29</v>
      </c>
      <c r="I28" s="27">
        <v>1381059.29</v>
      </c>
    </row>
    <row r="29" spans="1:9" x14ac:dyDescent="0.25">
      <c r="A29" t="s">
        <v>66</v>
      </c>
      <c r="B29" t="s">
        <v>68</v>
      </c>
      <c r="C29" s="27">
        <v>7237800</v>
      </c>
      <c r="D29" s="27">
        <v>6349115.54</v>
      </c>
      <c r="E29" s="27">
        <v>17858.400000000001</v>
      </c>
      <c r="F29" s="27">
        <v>17858.400000000001</v>
      </c>
      <c r="G29" s="27">
        <v>17858.400000000001</v>
      </c>
      <c r="H29" s="27">
        <v>17858.400000000001</v>
      </c>
      <c r="I29" s="27">
        <v>17858.400000000001</v>
      </c>
    </row>
    <row r="30" spans="1:9" x14ac:dyDescent="0.25">
      <c r="A30" t="s">
        <v>549</v>
      </c>
      <c r="B30" t="s">
        <v>550</v>
      </c>
      <c r="C30" s="27">
        <v>0</v>
      </c>
      <c r="D30" s="27">
        <v>1200000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</row>
    <row r="31" spans="1:9" x14ac:dyDescent="0.25">
      <c r="A31" t="s">
        <v>67</v>
      </c>
      <c r="B31" t="s">
        <v>257</v>
      </c>
      <c r="C31" s="27">
        <v>251787</v>
      </c>
      <c r="D31" s="27">
        <v>308000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x14ac:dyDescent="0.25">
      <c r="B32" t="s">
        <v>258</v>
      </c>
      <c r="C32" s="27"/>
      <c r="D32" s="27"/>
      <c r="E32" s="27"/>
      <c r="F32" s="27"/>
      <c r="G32" s="27"/>
      <c r="H32" s="27"/>
      <c r="I32" s="27"/>
    </row>
    <row r="33" spans="1:9" x14ac:dyDescent="0.25">
      <c r="A33" t="s">
        <v>70</v>
      </c>
      <c r="B33" t="s">
        <v>71</v>
      </c>
      <c r="C33" s="27">
        <v>1510000</v>
      </c>
      <c r="D33" s="27">
        <v>1810000</v>
      </c>
      <c r="E33" s="27">
        <v>859869.97</v>
      </c>
      <c r="F33" s="27">
        <v>859869.97</v>
      </c>
      <c r="G33" s="27">
        <v>859869.97</v>
      </c>
      <c r="H33" s="27">
        <v>859869.97</v>
      </c>
      <c r="I33" s="27">
        <v>859869.97</v>
      </c>
    </row>
    <row r="34" spans="1:9" x14ac:dyDescent="0.25">
      <c r="A34" t="s">
        <v>72</v>
      </c>
      <c r="B34" t="s">
        <v>6</v>
      </c>
      <c r="C34" s="27">
        <v>24482010</v>
      </c>
      <c r="D34" s="27">
        <v>21268800.52</v>
      </c>
      <c r="E34" s="27">
        <v>9718916.0999999996</v>
      </c>
      <c r="F34" s="27">
        <v>9718916.0999999996</v>
      </c>
      <c r="G34" s="27">
        <v>9718916.0999999996</v>
      </c>
      <c r="H34" s="27">
        <v>9718916.0999999996</v>
      </c>
      <c r="I34" s="27">
        <v>9718916.0999999996</v>
      </c>
    </row>
    <row r="35" spans="1:9" x14ac:dyDescent="0.25">
      <c r="A35" t="s">
        <v>73</v>
      </c>
      <c r="B35" t="s">
        <v>76</v>
      </c>
      <c r="C35" s="27">
        <v>1304400</v>
      </c>
      <c r="D35" s="27">
        <v>1600000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</row>
    <row r="36" spans="1:9" x14ac:dyDescent="0.25">
      <c r="A36" t="s">
        <v>74</v>
      </c>
      <c r="B36" t="s">
        <v>259</v>
      </c>
      <c r="C36" s="27">
        <v>200000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</row>
    <row r="37" spans="1:9" x14ac:dyDescent="0.25">
      <c r="B37" t="s">
        <v>260</v>
      </c>
      <c r="C37" s="27"/>
      <c r="D37" s="27"/>
      <c r="E37" s="27"/>
      <c r="F37" s="27"/>
      <c r="G37" s="27"/>
      <c r="H37" s="27"/>
      <c r="I37" s="27"/>
    </row>
    <row r="38" spans="1:9" x14ac:dyDescent="0.25">
      <c r="A38" t="s">
        <v>75</v>
      </c>
      <c r="B38" t="s">
        <v>77</v>
      </c>
      <c r="C38" s="27">
        <v>125000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</row>
    <row r="39" spans="1:9" x14ac:dyDescent="0.25">
      <c r="A39" t="s">
        <v>78</v>
      </c>
      <c r="B39" t="s">
        <v>79</v>
      </c>
      <c r="C39" s="27">
        <v>500000</v>
      </c>
      <c r="D39" s="27">
        <v>500000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</row>
    <row r="40" spans="1:9" x14ac:dyDescent="0.25">
      <c r="A40" t="s">
        <v>80</v>
      </c>
      <c r="B40" t="s">
        <v>81</v>
      </c>
      <c r="C40" s="27">
        <v>803630</v>
      </c>
      <c r="D40" s="27">
        <v>1013630</v>
      </c>
      <c r="E40" s="27">
        <v>79367.460000000006</v>
      </c>
      <c r="F40" s="27">
        <v>79367.460000000006</v>
      </c>
      <c r="G40" s="27">
        <v>79367.460000000006</v>
      </c>
      <c r="H40" s="27">
        <v>79367.460000000006</v>
      </c>
      <c r="I40" s="27">
        <v>79367.460000000006</v>
      </c>
    </row>
    <row r="41" spans="1:9" x14ac:dyDescent="0.25">
      <c r="A41" t="s">
        <v>82</v>
      </c>
      <c r="B41" t="s">
        <v>84</v>
      </c>
      <c r="C41" s="27">
        <v>39000000</v>
      </c>
      <c r="D41" s="27">
        <v>34022749.479999997</v>
      </c>
      <c r="E41" s="27">
        <v>16531994.02</v>
      </c>
      <c r="F41" s="27">
        <v>16531994.02</v>
      </c>
      <c r="G41" s="27">
        <v>16531994.02</v>
      </c>
      <c r="H41" s="27">
        <v>16531994.02</v>
      </c>
      <c r="I41" s="27">
        <v>16531994.02</v>
      </c>
    </row>
    <row r="42" spans="1:9" x14ac:dyDescent="0.25">
      <c r="A42" t="s">
        <v>83</v>
      </c>
      <c r="B42" t="s">
        <v>85</v>
      </c>
      <c r="C42" s="27">
        <v>840000</v>
      </c>
      <c r="D42" s="27">
        <v>740000</v>
      </c>
      <c r="E42" s="27">
        <v>428622.58</v>
      </c>
      <c r="F42" s="27">
        <v>428622.58</v>
      </c>
      <c r="G42" s="27">
        <v>428622.58</v>
      </c>
      <c r="H42" s="27">
        <v>428622.58</v>
      </c>
      <c r="I42" s="27">
        <v>428622.58</v>
      </c>
    </row>
    <row r="43" spans="1:9" x14ac:dyDescent="0.25">
      <c r="A43" t="s">
        <v>177</v>
      </c>
      <c r="B43" t="s">
        <v>178</v>
      </c>
      <c r="C43" s="27">
        <v>2400</v>
      </c>
      <c r="D43" s="27">
        <v>2400</v>
      </c>
      <c r="E43" s="27">
        <v>493</v>
      </c>
      <c r="F43" s="27">
        <v>493</v>
      </c>
      <c r="G43" s="27">
        <v>493</v>
      </c>
      <c r="H43" s="27">
        <v>493</v>
      </c>
      <c r="I43" s="27">
        <v>493</v>
      </c>
    </row>
    <row r="44" spans="1:9" x14ac:dyDescent="0.25">
      <c r="A44" t="s">
        <v>86</v>
      </c>
      <c r="B44" t="s">
        <v>90</v>
      </c>
      <c r="C44" s="27">
        <v>804000</v>
      </c>
      <c r="D44" s="27">
        <v>1049306</v>
      </c>
      <c r="E44" s="27">
        <v>410853.4</v>
      </c>
      <c r="F44" s="27">
        <v>410853.4</v>
      </c>
      <c r="G44" s="27">
        <v>410853.4</v>
      </c>
      <c r="H44" s="27">
        <v>410853.4</v>
      </c>
      <c r="I44" s="27">
        <v>410853.4</v>
      </c>
    </row>
    <row r="45" spans="1:9" x14ac:dyDescent="0.25">
      <c r="A45" t="s">
        <v>87</v>
      </c>
      <c r="B45" t="s">
        <v>261</v>
      </c>
      <c r="C45" s="27">
        <v>1140306</v>
      </c>
      <c r="D45" s="27">
        <v>1340306</v>
      </c>
      <c r="E45" s="27">
        <v>297304.78000000003</v>
      </c>
      <c r="F45" s="27">
        <v>297304.78000000003</v>
      </c>
      <c r="G45" s="27">
        <v>297304.78000000003</v>
      </c>
      <c r="H45" s="27">
        <v>297304.78000000003</v>
      </c>
      <c r="I45" s="27">
        <v>297304.78000000003</v>
      </c>
    </row>
    <row r="46" spans="1:9" x14ac:dyDescent="0.25">
      <c r="B46" t="s">
        <v>262</v>
      </c>
      <c r="C46" s="27"/>
      <c r="D46" s="27"/>
      <c r="E46" s="27"/>
      <c r="F46" s="27"/>
      <c r="G46" s="27"/>
      <c r="H46" s="27"/>
      <c r="I46" s="27"/>
    </row>
    <row r="47" spans="1:9" x14ac:dyDescent="0.25">
      <c r="A47" t="s">
        <v>189</v>
      </c>
      <c r="B47" t="s">
        <v>190</v>
      </c>
      <c r="C47" s="27">
        <v>4054000</v>
      </c>
      <c r="D47" s="27">
        <v>11392838</v>
      </c>
      <c r="E47" s="27">
        <v>3578160</v>
      </c>
      <c r="F47" s="27">
        <v>3578160</v>
      </c>
      <c r="G47" s="27">
        <v>3578160</v>
      </c>
      <c r="H47" s="27">
        <v>3578160</v>
      </c>
      <c r="I47" s="27">
        <v>3578160</v>
      </c>
    </row>
    <row r="48" spans="1:9" x14ac:dyDescent="0.25">
      <c r="A48" t="s">
        <v>88</v>
      </c>
      <c r="B48" t="s">
        <v>263</v>
      </c>
      <c r="C48" s="27">
        <v>1600000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</row>
    <row r="49" spans="1:9" x14ac:dyDescent="0.25">
      <c r="B49" t="s">
        <v>264</v>
      </c>
      <c r="C49" s="27"/>
      <c r="D49" s="27"/>
      <c r="E49" s="27"/>
      <c r="F49" s="27"/>
      <c r="G49" s="27"/>
      <c r="H49" s="27"/>
      <c r="I49" s="27"/>
    </row>
    <row r="50" spans="1:9" x14ac:dyDescent="0.25">
      <c r="A50" t="s">
        <v>89</v>
      </c>
      <c r="B50" t="s">
        <v>93</v>
      </c>
      <c r="C50" s="27">
        <v>501210</v>
      </c>
      <c r="D50" s="27">
        <v>311210</v>
      </c>
      <c r="E50" s="27">
        <v>225396</v>
      </c>
      <c r="F50" s="27">
        <v>225396</v>
      </c>
      <c r="G50" s="27">
        <v>225396</v>
      </c>
      <c r="H50" s="27">
        <v>225396</v>
      </c>
      <c r="I50" s="27">
        <v>225396</v>
      </c>
    </row>
    <row r="51" spans="1:9" x14ac:dyDescent="0.25">
      <c r="A51" t="s">
        <v>94</v>
      </c>
      <c r="B51" t="s">
        <v>265</v>
      </c>
      <c r="C51" s="27">
        <v>150000</v>
      </c>
      <c r="D51" s="27">
        <v>150000</v>
      </c>
      <c r="E51" s="27">
        <v>68061.740000000005</v>
      </c>
      <c r="F51" s="27">
        <v>68061.740000000005</v>
      </c>
      <c r="G51" s="27">
        <v>68061.740000000005</v>
      </c>
      <c r="H51" s="27">
        <v>68061.740000000005</v>
      </c>
      <c r="I51" s="27">
        <v>68061.740000000005</v>
      </c>
    </row>
    <row r="52" spans="1:9" x14ac:dyDescent="0.25">
      <c r="B52" t="s">
        <v>266</v>
      </c>
      <c r="C52" s="27"/>
      <c r="D52" s="27"/>
      <c r="E52" s="27"/>
      <c r="F52" s="27"/>
      <c r="G52" s="27"/>
      <c r="H52" s="27"/>
      <c r="I52" s="27"/>
    </row>
    <row r="53" spans="1:9" x14ac:dyDescent="0.25">
      <c r="A53" t="s">
        <v>95</v>
      </c>
      <c r="B53" t="s">
        <v>267</v>
      </c>
      <c r="C53" s="27">
        <v>450000</v>
      </c>
      <c r="D53" s="27">
        <v>200000</v>
      </c>
      <c r="E53" s="27">
        <v>84675.62</v>
      </c>
      <c r="F53" s="27">
        <v>84675.62</v>
      </c>
      <c r="G53" s="27">
        <v>84675.62</v>
      </c>
      <c r="H53" s="27">
        <v>84675.62</v>
      </c>
      <c r="I53" s="27">
        <v>84675.62</v>
      </c>
    </row>
    <row r="54" spans="1:9" x14ac:dyDescent="0.25">
      <c r="B54" t="s">
        <v>268</v>
      </c>
      <c r="C54" s="27"/>
      <c r="D54" s="27"/>
      <c r="E54" s="27"/>
      <c r="F54" s="27"/>
      <c r="G54" s="27"/>
      <c r="H54" s="27"/>
      <c r="I54" s="27"/>
    </row>
    <row r="55" spans="1:9" x14ac:dyDescent="0.25">
      <c r="A55" t="s">
        <v>96</v>
      </c>
      <c r="B55" t="s">
        <v>269</v>
      </c>
      <c r="C55" s="27">
        <v>0</v>
      </c>
      <c r="D55" s="27">
        <v>0</v>
      </c>
      <c r="E55" s="27">
        <v>461650</v>
      </c>
      <c r="F55" s="27">
        <v>461650</v>
      </c>
      <c r="G55" s="27">
        <v>461650</v>
      </c>
      <c r="H55" s="27">
        <v>461650</v>
      </c>
      <c r="I55" s="27">
        <v>461650</v>
      </c>
    </row>
    <row r="56" spans="1:9" x14ac:dyDescent="0.25">
      <c r="B56" t="s">
        <v>270</v>
      </c>
      <c r="C56" s="27"/>
      <c r="D56" s="27"/>
      <c r="E56" s="27"/>
      <c r="F56" s="27"/>
      <c r="G56" s="27"/>
      <c r="H56" s="27"/>
      <c r="I56" s="27"/>
    </row>
    <row r="57" spans="1:9" x14ac:dyDescent="0.25">
      <c r="B57" t="s">
        <v>271</v>
      </c>
      <c r="C57" s="27"/>
      <c r="D57" s="27"/>
      <c r="E57" s="27"/>
      <c r="F57" s="27"/>
      <c r="G57" s="27"/>
      <c r="H57" s="27"/>
      <c r="I57" s="27"/>
    </row>
    <row r="58" spans="1:9" x14ac:dyDescent="0.25">
      <c r="A58" t="s">
        <v>97</v>
      </c>
      <c r="B58" t="s">
        <v>103</v>
      </c>
      <c r="C58" s="27">
        <v>1560000</v>
      </c>
      <c r="D58" s="27">
        <v>1460000</v>
      </c>
      <c r="E58" s="27">
        <v>443819.72</v>
      </c>
      <c r="F58" s="27">
        <v>443819.72</v>
      </c>
      <c r="G58" s="27">
        <v>443819.72</v>
      </c>
      <c r="H58" s="27">
        <v>443819.72</v>
      </c>
      <c r="I58" s="27">
        <v>443819.72</v>
      </c>
    </row>
    <row r="59" spans="1:9" x14ac:dyDescent="0.25">
      <c r="A59" t="s">
        <v>98</v>
      </c>
      <c r="B59" t="s">
        <v>272</v>
      </c>
      <c r="C59" s="27">
        <v>8000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</row>
    <row r="60" spans="1:9" x14ac:dyDescent="0.25">
      <c r="B60" t="s">
        <v>273</v>
      </c>
      <c r="C60" s="27"/>
      <c r="D60" s="27"/>
      <c r="E60" s="27"/>
      <c r="F60" s="27"/>
      <c r="G60" s="27"/>
      <c r="H60" s="27"/>
      <c r="I60" s="27"/>
    </row>
    <row r="61" spans="1:9" x14ac:dyDescent="0.25">
      <c r="A61" t="s">
        <v>99</v>
      </c>
      <c r="B61" t="s">
        <v>274</v>
      </c>
      <c r="C61" s="27">
        <v>1500000</v>
      </c>
      <c r="D61" s="27">
        <v>1284945.8600000001</v>
      </c>
      <c r="E61" s="27">
        <v>766679.46</v>
      </c>
      <c r="F61" s="27">
        <v>766679.46</v>
      </c>
      <c r="G61" s="27">
        <v>766679.46</v>
      </c>
      <c r="H61" s="27">
        <v>766679.46</v>
      </c>
      <c r="I61" s="27">
        <v>766679.46</v>
      </c>
    </row>
    <row r="62" spans="1:9" x14ac:dyDescent="0.25">
      <c r="B62" t="s">
        <v>275</v>
      </c>
      <c r="C62" s="27"/>
      <c r="D62" s="27"/>
      <c r="E62" s="27"/>
      <c r="F62" s="27"/>
      <c r="G62" s="27"/>
      <c r="H62" s="27"/>
      <c r="I62" s="27"/>
    </row>
    <row r="63" spans="1:9" x14ac:dyDescent="0.25">
      <c r="A63" t="s">
        <v>106</v>
      </c>
      <c r="B63" t="s">
        <v>107</v>
      </c>
      <c r="C63" s="27">
        <v>257359.6</v>
      </c>
      <c r="D63" s="27">
        <v>256505.97</v>
      </c>
      <c r="E63" s="27">
        <v>168645.31</v>
      </c>
      <c r="F63" s="27">
        <v>168645.31</v>
      </c>
      <c r="G63" s="27">
        <v>168645.31</v>
      </c>
      <c r="H63" s="27">
        <v>168645.31</v>
      </c>
      <c r="I63" s="27">
        <v>168645.31</v>
      </c>
    </row>
    <row r="64" spans="1:9" x14ac:dyDescent="0.25">
      <c r="A64" t="s">
        <v>179</v>
      </c>
      <c r="B64" t="s">
        <v>276</v>
      </c>
      <c r="C64" s="27">
        <v>1700000</v>
      </c>
      <c r="D64" s="27">
        <v>1342302</v>
      </c>
      <c r="E64" s="27">
        <v>1200667.6200000001</v>
      </c>
      <c r="F64" s="27">
        <v>1200667.6200000001</v>
      </c>
      <c r="G64" s="27">
        <v>1200667.6200000001</v>
      </c>
      <c r="H64" s="27">
        <v>1200667.6200000001</v>
      </c>
      <c r="I64" s="27">
        <v>1200667.6200000001</v>
      </c>
    </row>
    <row r="65" spans="1:9" x14ac:dyDescent="0.25">
      <c r="B65" t="s">
        <v>277</v>
      </c>
      <c r="C65" s="27"/>
      <c r="D65" s="27"/>
      <c r="E65" s="27"/>
      <c r="F65" s="27"/>
      <c r="G65" s="27"/>
      <c r="H65" s="27"/>
      <c r="I65" s="27"/>
    </row>
    <row r="66" spans="1:9" x14ac:dyDescent="0.25">
      <c r="A66" t="s">
        <v>108</v>
      </c>
      <c r="B66" t="s">
        <v>278</v>
      </c>
      <c r="C66" s="27">
        <v>9726885</v>
      </c>
      <c r="D66" s="27">
        <v>15031885</v>
      </c>
      <c r="E66" s="27">
        <v>3150332.77</v>
      </c>
      <c r="F66" s="27">
        <v>3150332.77</v>
      </c>
      <c r="G66" s="27">
        <v>3150332.77</v>
      </c>
      <c r="H66" s="27">
        <v>3150332.77</v>
      </c>
      <c r="I66" s="27">
        <v>3150332.77</v>
      </c>
    </row>
    <row r="67" spans="1:9" x14ac:dyDescent="0.25">
      <c r="B67" t="s">
        <v>279</v>
      </c>
      <c r="C67" s="27"/>
      <c r="D67" s="27"/>
      <c r="E67" s="27"/>
      <c r="F67" s="27"/>
      <c r="G67" s="27"/>
      <c r="H67" s="27"/>
      <c r="I67" s="27"/>
    </row>
    <row r="68" spans="1:9" x14ac:dyDescent="0.25">
      <c r="A68" t="s">
        <v>109</v>
      </c>
      <c r="B68" t="s">
        <v>280</v>
      </c>
      <c r="C68" s="27">
        <v>3570000</v>
      </c>
      <c r="D68" s="27">
        <v>3570000</v>
      </c>
      <c r="E68" s="27">
        <v>2631967.06</v>
      </c>
      <c r="F68" s="27">
        <v>2631967.06</v>
      </c>
      <c r="G68" s="27">
        <v>2631967.06</v>
      </c>
      <c r="H68" s="27">
        <v>2631967.06</v>
      </c>
      <c r="I68" s="27">
        <v>2631967.06</v>
      </c>
    </row>
    <row r="69" spans="1:9" x14ac:dyDescent="0.25">
      <c r="B69" t="s">
        <v>281</v>
      </c>
      <c r="C69" s="27"/>
      <c r="D69" s="27"/>
      <c r="E69" s="27"/>
      <c r="F69" s="27"/>
      <c r="G69" s="27"/>
      <c r="H69" s="27"/>
      <c r="I69" s="27"/>
    </row>
    <row r="70" spans="1:9" x14ac:dyDescent="0.25">
      <c r="A70" t="s">
        <v>110</v>
      </c>
      <c r="B70" t="s">
        <v>282</v>
      </c>
      <c r="C70" s="27">
        <v>200000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</row>
    <row r="71" spans="1:9" x14ac:dyDescent="0.25">
      <c r="B71" t="s">
        <v>283</v>
      </c>
      <c r="C71" s="27"/>
      <c r="D71" s="27"/>
      <c r="E71" s="27"/>
      <c r="F71" s="27"/>
      <c r="G71" s="27"/>
      <c r="H71" s="27"/>
      <c r="I71" s="27"/>
    </row>
    <row r="72" spans="1:9" x14ac:dyDescent="0.25">
      <c r="B72" t="s">
        <v>284</v>
      </c>
      <c r="C72" s="27"/>
      <c r="D72" s="27"/>
      <c r="E72" s="27"/>
      <c r="F72" s="27"/>
      <c r="G72" s="27"/>
      <c r="H72" s="27"/>
      <c r="I72" s="27"/>
    </row>
    <row r="73" spans="1:9" x14ac:dyDescent="0.25">
      <c r="A73" t="s">
        <v>111</v>
      </c>
      <c r="B73" t="s">
        <v>285</v>
      </c>
      <c r="C73" s="27">
        <v>12000000</v>
      </c>
      <c r="D73" s="27">
        <v>9000000</v>
      </c>
      <c r="E73" s="27">
        <v>4206974.4400000004</v>
      </c>
      <c r="F73" s="27">
        <v>4206974.4400000004</v>
      </c>
      <c r="G73" s="27">
        <v>4206974.4400000004</v>
      </c>
      <c r="H73" s="27">
        <v>4206974.4400000004</v>
      </c>
      <c r="I73" s="27">
        <v>4206974.4400000004</v>
      </c>
    </row>
    <row r="74" spans="1:9" x14ac:dyDescent="0.25">
      <c r="B74" t="s">
        <v>286</v>
      </c>
      <c r="C74" s="27"/>
      <c r="D74" s="27"/>
      <c r="E74" s="27"/>
      <c r="F74" s="27"/>
      <c r="G74" s="27"/>
      <c r="H74" s="27"/>
      <c r="I74" s="27"/>
    </row>
    <row r="75" spans="1:9" x14ac:dyDescent="0.25">
      <c r="A75" t="s">
        <v>112</v>
      </c>
      <c r="B75" t="s">
        <v>117</v>
      </c>
      <c r="C75" s="27">
        <v>50000</v>
      </c>
      <c r="D75" s="27">
        <v>50000</v>
      </c>
      <c r="E75" s="27">
        <v>5568</v>
      </c>
      <c r="F75" s="27">
        <v>5568</v>
      </c>
      <c r="G75" s="27">
        <v>5568</v>
      </c>
      <c r="H75" s="27">
        <v>5568</v>
      </c>
      <c r="I75" s="27">
        <v>5568</v>
      </c>
    </row>
    <row r="76" spans="1:9" x14ac:dyDescent="0.25">
      <c r="A76" t="s">
        <v>118</v>
      </c>
      <c r="B76" t="s">
        <v>287</v>
      </c>
      <c r="C76" s="27">
        <v>1346226</v>
      </c>
      <c r="D76" s="27">
        <v>1627754</v>
      </c>
      <c r="E76" s="27">
        <v>694635.34</v>
      </c>
      <c r="F76" s="27">
        <v>694635.34</v>
      </c>
      <c r="G76" s="27">
        <v>694635.34</v>
      </c>
      <c r="H76" s="27">
        <v>694635.34</v>
      </c>
      <c r="I76" s="27">
        <v>694635.34</v>
      </c>
    </row>
    <row r="77" spans="1:9" x14ac:dyDescent="0.25">
      <c r="B77" t="s">
        <v>288</v>
      </c>
      <c r="C77" s="27"/>
      <c r="D77" s="27"/>
      <c r="E77" s="27"/>
      <c r="F77" s="27"/>
      <c r="G77" s="27"/>
      <c r="H77" s="27"/>
      <c r="I77" s="27"/>
    </row>
    <row r="78" spans="1:9" x14ac:dyDescent="0.25">
      <c r="B78" t="s">
        <v>289</v>
      </c>
      <c r="C78" s="27"/>
      <c r="D78" s="27"/>
      <c r="E78" s="27"/>
      <c r="F78" s="27"/>
      <c r="G78" s="27"/>
      <c r="H78" s="27"/>
      <c r="I78" s="27"/>
    </row>
    <row r="79" spans="1:9" x14ac:dyDescent="0.25">
      <c r="A79" t="s">
        <v>120</v>
      </c>
      <c r="B79" t="s">
        <v>290</v>
      </c>
      <c r="C79" s="27">
        <v>121886</v>
      </c>
      <c r="D79" s="27">
        <v>71886</v>
      </c>
      <c r="E79" s="27">
        <v>7402.01</v>
      </c>
      <c r="F79" s="27">
        <v>7402.01</v>
      </c>
      <c r="G79" s="27">
        <v>7402.01</v>
      </c>
      <c r="H79" s="27">
        <v>7402.01</v>
      </c>
      <c r="I79" s="27">
        <v>7402.01</v>
      </c>
    </row>
    <row r="80" spans="1:9" x14ac:dyDescent="0.25">
      <c r="A80" t="s">
        <v>121</v>
      </c>
      <c r="B80" t="s">
        <v>123</v>
      </c>
      <c r="C80" s="27">
        <v>1831285</v>
      </c>
      <c r="D80" s="27">
        <v>483285</v>
      </c>
      <c r="E80" s="27">
        <v>149819.25</v>
      </c>
      <c r="F80" s="27">
        <v>149819.25</v>
      </c>
      <c r="G80" s="27">
        <v>149819.25</v>
      </c>
      <c r="H80" s="27">
        <v>149819.25</v>
      </c>
      <c r="I80" s="27">
        <v>149819.25</v>
      </c>
    </row>
    <row r="81" spans="1:9" x14ac:dyDescent="0.25">
      <c r="A81" t="s">
        <v>122</v>
      </c>
      <c r="B81" t="s">
        <v>124</v>
      </c>
      <c r="C81" s="27">
        <v>4758447</v>
      </c>
      <c r="D81" s="27">
        <v>1958447</v>
      </c>
      <c r="E81" s="27">
        <v>91108</v>
      </c>
      <c r="F81" s="27">
        <v>91108</v>
      </c>
      <c r="G81" s="27">
        <v>91108</v>
      </c>
      <c r="H81" s="27">
        <v>91108</v>
      </c>
      <c r="I81" s="27">
        <v>91108</v>
      </c>
    </row>
    <row r="82" spans="1:9" x14ac:dyDescent="0.25">
      <c r="A82" t="s">
        <v>125</v>
      </c>
      <c r="B82" t="s">
        <v>130</v>
      </c>
      <c r="C82" s="27">
        <v>945352</v>
      </c>
      <c r="D82" s="27">
        <v>815352</v>
      </c>
      <c r="E82" s="27">
        <v>281546.71999999997</v>
      </c>
      <c r="F82" s="27">
        <v>281546.71999999997</v>
      </c>
      <c r="G82" s="27">
        <v>281546.71999999997</v>
      </c>
      <c r="H82" s="27">
        <v>281546.71999999997</v>
      </c>
      <c r="I82" s="27">
        <v>281546.71999999997</v>
      </c>
    </row>
    <row r="83" spans="1:9" x14ac:dyDescent="0.25">
      <c r="A83" t="s">
        <v>126</v>
      </c>
      <c r="B83" t="s">
        <v>291</v>
      </c>
      <c r="C83" s="27">
        <v>8000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1:9" x14ac:dyDescent="0.25">
      <c r="B84" t="s">
        <v>292</v>
      </c>
      <c r="C84" s="27"/>
      <c r="D84" s="27"/>
      <c r="E84" s="27"/>
      <c r="F84" s="27"/>
      <c r="G84" s="27"/>
      <c r="H84" s="27"/>
      <c r="I84" s="27"/>
    </row>
    <row r="85" spans="1:9" x14ac:dyDescent="0.25">
      <c r="A85" t="s">
        <v>127</v>
      </c>
      <c r="B85" t="s">
        <v>132</v>
      </c>
      <c r="C85" s="27">
        <v>1800000</v>
      </c>
      <c r="D85" s="27">
        <v>100000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</row>
    <row r="86" spans="1:9" x14ac:dyDescent="0.25">
      <c r="A86" t="s">
        <v>128</v>
      </c>
      <c r="B86" t="s">
        <v>293</v>
      </c>
      <c r="C86" s="27">
        <v>3540000</v>
      </c>
      <c r="D86" s="27">
        <v>3540000</v>
      </c>
      <c r="E86" s="27">
        <v>2225846</v>
      </c>
      <c r="F86" s="27">
        <v>2225846</v>
      </c>
      <c r="G86" s="27">
        <v>2225846</v>
      </c>
      <c r="H86" s="27">
        <v>2225846</v>
      </c>
      <c r="I86" s="27">
        <v>2225846</v>
      </c>
    </row>
    <row r="87" spans="1:9" x14ac:dyDescent="0.25">
      <c r="B87" t="s">
        <v>294</v>
      </c>
      <c r="C87" s="27"/>
      <c r="D87" s="27"/>
      <c r="E87" s="27"/>
      <c r="F87" s="27"/>
      <c r="G87" s="27"/>
      <c r="H87" s="27"/>
      <c r="I87" s="27"/>
    </row>
    <row r="88" spans="1:9" x14ac:dyDescent="0.25">
      <c r="A88" t="s">
        <v>129</v>
      </c>
      <c r="B88" t="s">
        <v>13</v>
      </c>
      <c r="C88" s="27">
        <v>8129546.9100000001</v>
      </c>
      <c r="D88" s="27">
        <v>12587880.539999999</v>
      </c>
      <c r="E88" s="27">
        <v>8741837.3699999992</v>
      </c>
      <c r="F88" s="27">
        <v>8741837.3699999992</v>
      </c>
      <c r="G88" s="27">
        <v>8741837.3699999992</v>
      </c>
      <c r="H88" s="27">
        <v>8741837.3699999992</v>
      </c>
      <c r="I88" s="27">
        <v>8741837.3699999992</v>
      </c>
    </row>
    <row r="89" spans="1:9" x14ac:dyDescent="0.25">
      <c r="A89" t="s">
        <v>134</v>
      </c>
      <c r="B89" t="s">
        <v>295</v>
      </c>
      <c r="C89" s="27">
        <v>12000000</v>
      </c>
      <c r="D89" s="27">
        <v>18053928</v>
      </c>
      <c r="E89" s="27">
        <v>8000000</v>
      </c>
      <c r="F89" s="27">
        <v>8000000</v>
      </c>
      <c r="G89" s="27">
        <v>8000000</v>
      </c>
      <c r="H89" s="27">
        <v>8000000</v>
      </c>
      <c r="I89" s="27">
        <v>8000000</v>
      </c>
    </row>
    <row r="90" spans="1:9" x14ac:dyDescent="0.25">
      <c r="B90" t="s">
        <v>296</v>
      </c>
      <c r="C90" s="27"/>
      <c r="D90" s="27"/>
      <c r="E90" s="27"/>
      <c r="F90" s="27"/>
      <c r="G90" s="27"/>
      <c r="H90" s="27"/>
      <c r="I90" s="27"/>
    </row>
    <row r="91" spans="1:9" x14ac:dyDescent="0.25">
      <c r="B91" t="s">
        <v>297</v>
      </c>
      <c r="C91" s="27"/>
      <c r="D91" s="27"/>
      <c r="E91" s="27"/>
      <c r="F91" s="27"/>
      <c r="G91" s="27"/>
      <c r="H91" s="27"/>
      <c r="I91" s="27"/>
    </row>
    <row r="92" spans="1:9" x14ac:dyDescent="0.25">
      <c r="A92" t="s">
        <v>137</v>
      </c>
      <c r="B92" t="s">
        <v>140</v>
      </c>
      <c r="C92" s="27">
        <v>7475465</v>
      </c>
      <c r="D92" s="27">
        <v>9463362</v>
      </c>
      <c r="E92" s="27">
        <v>4973139.68</v>
      </c>
      <c r="F92" s="27">
        <v>4973139.68</v>
      </c>
      <c r="G92" s="27">
        <v>4973139.68</v>
      </c>
      <c r="H92" s="27">
        <v>4973139.68</v>
      </c>
      <c r="I92" s="27">
        <v>4973139.68</v>
      </c>
    </row>
    <row r="93" spans="1:9" x14ac:dyDescent="0.25">
      <c r="A93" t="s">
        <v>138</v>
      </c>
      <c r="B93" t="s">
        <v>298</v>
      </c>
      <c r="C93" s="27">
        <v>1500000</v>
      </c>
      <c r="D93" s="27">
        <v>500000</v>
      </c>
      <c r="E93" s="27">
        <v>73500</v>
      </c>
      <c r="F93" s="27">
        <v>73500</v>
      </c>
      <c r="G93" s="27">
        <v>73500</v>
      </c>
      <c r="H93" s="27">
        <v>73500</v>
      </c>
      <c r="I93" s="27">
        <v>73500</v>
      </c>
    </row>
    <row r="94" spans="1:9" x14ac:dyDescent="0.25">
      <c r="B94" t="s">
        <v>299</v>
      </c>
      <c r="C94" s="27"/>
      <c r="D94" s="27"/>
      <c r="E94" s="27"/>
      <c r="F94" s="27"/>
      <c r="G94" s="27"/>
      <c r="H94" s="27"/>
      <c r="I94" s="27"/>
    </row>
    <row r="95" spans="1:9" x14ac:dyDescent="0.25">
      <c r="A95" t="s">
        <v>139</v>
      </c>
      <c r="B95" t="s">
        <v>300</v>
      </c>
      <c r="C95" s="27">
        <v>867500</v>
      </c>
      <c r="D95" s="27">
        <v>893500.5</v>
      </c>
      <c r="E95" s="27">
        <v>403590</v>
      </c>
      <c r="F95" s="27">
        <v>403590</v>
      </c>
      <c r="G95" s="27">
        <v>403590</v>
      </c>
      <c r="H95" s="27">
        <v>403590</v>
      </c>
      <c r="I95" s="27">
        <v>403590</v>
      </c>
    </row>
    <row r="96" spans="1:9" x14ac:dyDescent="0.25">
      <c r="B96" t="s">
        <v>301</v>
      </c>
      <c r="C96" s="27"/>
      <c r="D96" s="27"/>
      <c r="E96" s="27"/>
      <c r="F96" s="27"/>
      <c r="G96" s="27"/>
      <c r="H96" s="27"/>
      <c r="I96" s="27"/>
    </row>
    <row r="97" spans="1:9" x14ac:dyDescent="0.25">
      <c r="A97" t="s">
        <v>220</v>
      </c>
      <c r="B97" t="s">
        <v>302</v>
      </c>
      <c r="C97" s="27">
        <v>4211129</v>
      </c>
      <c r="D97" s="27">
        <v>2211129</v>
      </c>
      <c r="E97" s="27">
        <v>486029.42</v>
      </c>
      <c r="F97" s="27">
        <v>486029.42</v>
      </c>
      <c r="G97" s="27">
        <v>486029.42</v>
      </c>
      <c r="H97" s="27">
        <v>486029.42</v>
      </c>
      <c r="I97" s="27">
        <v>486029.42</v>
      </c>
    </row>
    <row r="98" spans="1:9" x14ac:dyDescent="0.25">
      <c r="A98" t="s">
        <v>143</v>
      </c>
      <c r="B98" t="s">
        <v>145</v>
      </c>
      <c r="C98" s="27">
        <v>442000</v>
      </c>
      <c r="D98" s="27">
        <v>863596</v>
      </c>
      <c r="E98" s="27">
        <v>124502.99</v>
      </c>
      <c r="F98" s="27">
        <v>124502.99</v>
      </c>
      <c r="G98" s="27">
        <v>124502.99</v>
      </c>
      <c r="H98" s="27">
        <v>124502.99</v>
      </c>
      <c r="I98" s="27">
        <v>124502.99</v>
      </c>
    </row>
    <row r="99" spans="1:9" x14ac:dyDescent="0.25">
      <c r="A99" t="s">
        <v>144</v>
      </c>
      <c r="B99" t="s">
        <v>303</v>
      </c>
      <c r="C99" s="27">
        <v>504544</v>
      </c>
      <c r="D99" s="27">
        <v>502932</v>
      </c>
      <c r="E99" s="27">
        <v>86153.21</v>
      </c>
      <c r="F99" s="27">
        <v>86153.21</v>
      </c>
      <c r="G99" s="27">
        <v>86153.21</v>
      </c>
      <c r="H99" s="27">
        <v>86153.21</v>
      </c>
      <c r="I99" s="27">
        <v>86153.21</v>
      </c>
    </row>
    <row r="100" spans="1:9" x14ac:dyDescent="0.25">
      <c r="B100" t="s">
        <v>271</v>
      </c>
      <c r="C100" s="27"/>
      <c r="D100" s="27"/>
      <c r="E100" s="27"/>
      <c r="F100" s="27"/>
      <c r="G100" s="27"/>
      <c r="H100" s="27"/>
      <c r="I100" s="27"/>
    </row>
    <row r="101" spans="1:9" x14ac:dyDescent="0.25">
      <c r="A101" t="s">
        <v>147</v>
      </c>
      <c r="B101" t="s">
        <v>149</v>
      </c>
      <c r="C101" s="27">
        <v>431596</v>
      </c>
      <c r="D101" s="27">
        <v>57942</v>
      </c>
      <c r="E101" s="27">
        <v>57942</v>
      </c>
      <c r="F101" s="27">
        <v>57942</v>
      </c>
      <c r="G101" s="27">
        <v>57942</v>
      </c>
      <c r="H101" s="27">
        <v>57942</v>
      </c>
      <c r="I101" s="27">
        <v>57942</v>
      </c>
    </row>
    <row r="102" spans="1:9" x14ac:dyDescent="0.25">
      <c r="A102" t="s">
        <v>148</v>
      </c>
      <c r="B102" t="s">
        <v>304</v>
      </c>
      <c r="C102" s="27">
        <v>400000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</row>
    <row r="103" spans="1:9" x14ac:dyDescent="0.25">
      <c r="B103" t="s">
        <v>305</v>
      </c>
      <c r="C103" s="27"/>
      <c r="D103" s="27"/>
      <c r="E103" s="27"/>
      <c r="F103" s="27"/>
      <c r="G103" s="27"/>
      <c r="H103" s="27"/>
      <c r="I103" s="27"/>
    </row>
    <row r="104" spans="1:9" x14ac:dyDescent="0.25">
      <c r="A104" t="s">
        <v>192</v>
      </c>
      <c r="B104" t="s">
        <v>306</v>
      </c>
      <c r="C104" s="27">
        <v>80000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</row>
    <row r="105" spans="1:9" x14ac:dyDescent="0.25">
      <c r="A105" t="s">
        <v>151</v>
      </c>
      <c r="B105" t="s">
        <v>152</v>
      </c>
      <c r="C105" s="27">
        <v>2000000</v>
      </c>
      <c r="D105" s="27">
        <v>1223000</v>
      </c>
      <c r="E105" s="27">
        <v>324000</v>
      </c>
      <c r="F105" s="27">
        <v>324000</v>
      </c>
      <c r="G105" s="27">
        <v>324000</v>
      </c>
      <c r="H105" s="27">
        <v>324000</v>
      </c>
      <c r="I105" s="27">
        <v>324000</v>
      </c>
    </row>
    <row r="106" spans="1:9" x14ac:dyDescent="0.25">
      <c r="A106" t="s">
        <v>153</v>
      </c>
      <c r="B106" t="s">
        <v>155</v>
      </c>
      <c r="C106" s="27">
        <v>150514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</row>
    <row r="107" spans="1:9" x14ac:dyDescent="0.25">
      <c r="A107" t="s">
        <v>154</v>
      </c>
      <c r="B107" t="s">
        <v>156</v>
      </c>
      <c r="C107" s="27">
        <v>300000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</row>
    <row r="108" spans="1:9" x14ac:dyDescent="0.25">
      <c r="A108" t="s">
        <v>157</v>
      </c>
      <c r="B108" t="s">
        <v>158</v>
      </c>
      <c r="C108" s="27">
        <v>0</v>
      </c>
      <c r="D108" s="27">
        <v>1956000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</row>
    <row r="109" spans="1:9" x14ac:dyDescent="0.25">
      <c r="A109" t="s">
        <v>159</v>
      </c>
      <c r="B109" t="s">
        <v>164</v>
      </c>
      <c r="C109" s="27">
        <v>3500000</v>
      </c>
      <c r="D109" s="27">
        <v>9300000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</row>
    <row r="110" spans="1:9" x14ac:dyDescent="0.25">
      <c r="A110" t="s">
        <v>160</v>
      </c>
      <c r="B110" t="s">
        <v>307</v>
      </c>
      <c r="C110" s="27">
        <v>3500000</v>
      </c>
      <c r="D110" s="27">
        <v>3500000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</row>
    <row r="111" spans="1:9" x14ac:dyDescent="0.25">
      <c r="B111" t="s">
        <v>308</v>
      </c>
      <c r="C111" s="27"/>
      <c r="D111" s="27"/>
      <c r="E111" s="27"/>
      <c r="F111" s="27"/>
      <c r="G111" s="27"/>
      <c r="H111" s="27"/>
      <c r="I111" s="27"/>
    </row>
    <row r="112" spans="1:9" x14ac:dyDescent="0.25">
      <c r="B112" t="s">
        <v>309</v>
      </c>
      <c r="C112" s="27"/>
      <c r="D112" s="27"/>
      <c r="E112" s="27"/>
      <c r="F112" s="27"/>
      <c r="G112" s="27"/>
      <c r="H112" s="27"/>
      <c r="I112" s="27"/>
    </row>
    <row r="113" spans="1:9" x14ac:dyDescent="0.25">
      <c r="A113" t="s">
        <v>161</v>
      </c>
      <c r="B113" t="s">
        <v>310</v>
      </c>
      <c r="C113" s="27">
        <v>7544128</v>
      </c>
      <c r="D113" s="27">
        <v>7378987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</row>
    <row r="114" spans="1:9" x14ac:dyDescent="0.25">
      <c r="B114" t="s">
        <v>311</v>
      </c>
      <c r="C114" s="27"/>
      <c r="D114" s="27"/>
      <c r="E114" s="27"/>
      <c r="F114" s="27"/>
      <c r="G114" s="27"/>
      <c r="H114" s="27"/>
      <c r="I114" s="27"/>
    </row>
    <row r="115" spans="1:9" x14ac:dyDescent="0.25">
      <c r="A115" t="s">
        <v>162</v>
      </c>
      <c r="B115" t="s">
        <v>166</v>
      </c>
      <c r="C115" s="27">
        <v>10132085</v>
      </c>
      <c r="D115" s="27">
        <v>10500000</v>
      </c>
      <c r="E115" s="27">
        <v>1928060.62</v>
      </c>
      <c r="F115" s="27">
        <v>1928060.62</v>
      </c>
      <c r="G115" s="27">
        <v>1928060.62</v>
      </c>
      <c r="H115" s="27">
        <v>1928060.62</v>
      </c>
      <c r="I115" s="27">
        <v>1928060.62</v>
      </c>
    </row>
    <row r="116" spans="1:9" x14ac:dyDescent="0.25">
      <c r="A116" t="s">
        <v>163</v>
      </c>
      <c r="B116" t="s">
        <v>312</v>
      </c>
      <c r="C116" s="27">
        <v>1000000</v>
      </c>
      <c r="D116" s="27">
        <v>1450000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</row>
    <row r="117" spans="1:9" x14ac:dyDescent="0.25">
      <c r="B117" t="s">
        <v>313</v>
      </c>
      <c r="C117" s="27"/>
      <c r="D117" s="27"/>
      <c r="E117" s="27"/>
      <c r="F117" s="27"/>
      <c r="G117" s="27"/>
      <c r="H117" s="27"/>
      <c r="I117" s="27"/>
    </row>
    <row r="118" spans="1:9" x14ac:dyDescent="0.25">
      <c r="A118" t="s">
        <v>204</v>
      </c>
      <c r="B118" t="s">
        <v>314</v>
      </c>
      <c r="C118" s="27">
        <v>1000000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</row>
    <row r="119" spans="1:9" x14ac:dyDescent="0.25">
      <c r="B119" t="s">
        <v>315</v>
      </c>
      <c r="C119" s="27"/>
      <c r="D119" s="27"/>
      <c r="E119" s="27"/>
      <c r="F119" s="27"/>
      <c r="G119" s="27"/>
      <c r="H119" s="27"/>
      <c r="I119" s="27"/>
    </row>
    <row r="120" spans="1:9" x14ac:dyDescent="0.25">
      <c r="C120" s="27" t="s">
        <v>316</v>
      </c>
      <c r="D120" s="27" t="s">
        <v>316</v>
      </c>
      <c r="E120" s="27" t="s">
        <v>316</v>
      </c>
      <c r="F120" s="27" t="s">
        <v>316</v>
      </c>
      <c r="G120" s="27" t="s">
        <v>316</v>
      </c>
      <c r="H120" s="27" t="s">
        <v>316</v>
      </c>
      <c r="I120" s="27" t="s">
        <v>316</v>
      </c>
    </row>
    <row r="121" spans="1:9" x14ac:dyDescent="0.25">
      <c r="C121" s="27">
        <v>424689787.51999998</v>
      </c>
      <c r="D121" s="27">
        <v>437822647.57999998</v>
      </c>
      <c r="E121" s="27">
        <v>157525033.05000001</v>
      </c>
      <c r="F121" s="27">
        <v>157525033.05000001</v>
      </c>
      <c r="G121" s="27">
        <v>157525033.05000001</v>
      </c>
      <c r="H121" s="27">
        <v>157525033.05000001</v>
      </c>
      <c r="I121" s="27">
        <v>157525033.05000001</v>
      </c>
    </row>
    <row r="122" spans="1:9" x14ac:dyDescent="0.25">
      <c r="C122" s="27" t="s">
        <v>316</v>
      </c>
      <c r="D122" s="27" t="s">
        <v>316</v>
      </c>
      <c r="E122" s="27" t="s">
        <v>316</v>
      </c>
      <c r="F122" s="27" t="s">
        <v>316</v>
      </c>
      <c r="G122" s="27" t="s">
        <v>316</v>
      </c>
      <c r="H122" s="27" t="s">
        <v>316</v>
      </c>
      <c r="I122" s="27" t="s">
        <v>316</v>
      </c>
    </row>
  </sheetData>
  <mergeCells count="3">
    <mergeCell ref="A1:I1"/>
    <mergeCell ref="A3:I3"/>
    <mergeCell ref="A4:I4"/>
  </mergeCells>
  <printOptions horizontalCentered="1"/>
  <pageMargins left="0.59055118110236227" right="0.59055118110236227" top="0.78740157480314965" bottom="0.78740157480314965" header="0.31496062992125984" footer="0.31496062992125984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view="pageBreakPreview" zoomScaleNormal="100" zoomScaleSheetLayoutView="100" workbookViewId="0">
      <selection activeCell="B38" sqref="B38"/>
    </sheetView>
  </sheetViews>
  <sheetFormatPr baseColWidth="10" defaultRowHeight="15" x14ac:dyDescent="0.25"/>
  <cols>
    <col min="1" max="1" width="10" style="1" bestFit="1" customWidth="1"/>
    <col min="2" max="2" width="44.28515625" style="2" customWidth="1"/>
    <col min="3" max="8" width="15" customWidth="1"/>
  </cols>
  <sheetData>
    <row r="1" spans="1:8" ht="18.75" x14ac:dyDescent="0.3">
      <c r="A1" s="75" t="s">
        <v>187</v>
      </c>
      <c r="B1" s="75"/>
      <c r="C1" s="75"/>
      <c r="D1" s="75"/>
      <c r="E1" s="75"/>
      <c r="F1" s="75"/>
      <c r="G1" s="75"/>
      <c r="H1" s="75"/>
    </row>
    <row r="2" spans="1:8" ht="18.75" x14ac:dyDescent="0.3">
      <c r="A2" s="75" t="s">
        <v>317</v>
      </c>
      <c r="B2" s="75"/>
      <c r="C2" s="75"/>
      <c r="D2" s="75"/>
      <c r="E2" s="75"/>
      <c r="F2" s="75"/>
      <c r="G2" s="75"/>
      <c r="H2" s="75"/>
    </row>
    <row r="3" spans="1:8" ht="18.75" x14ac:dyDescent="0.3">
      <c r="A3" s="75" t="s">
        <v>318</v>
      </c>
      <c r="B3" s="75"/>
      <c r="C3" s="75"/>
      <c r="D3" s="75"/>
      <c r="E3" s="75"/>
      <c r="F3" s="75"/>
      <c r="G3" s="75"/>
      <c r="H3" s="75"/>
    </row>
    <row r="4" spans="1:8" ht="18.75" x14ac:dyDescent="0.3">
      <c r="A4" s="75" t="s">
        <v>555</v>
      </c>
      <c r="B4" s="75"/>
      <c r="C4" s="75"/>
      <c r="D4" s="75"/>
      <c r="E4" s="75"/>
      <c r="F4" s="75"/>
      <c r="G4" s="75"/>
      <c r="H4" s="75"/>
    </row>
    <row r="5" spans="1:8" ht="18.75" x14ac:dyDescent="0.3">
      <c r="A5" s="24"/>
      <c r="B5" s="25"/>
      <c r="C5" s="24"/>
      <c r="D5" s="24"/>
      <c r="E5" s="24"/>
      <c r="F5" s="24"/>
      <c r="G5" s="24"/>
      <c r="H5" s="24"/>
    </row>
    <row r="6" spans="1:8" s="19" customFormat="1" x14ac:dyDescent="0.25">
      <c r="B6" s="26"/>
      <c r="C6" s="19" t="s">
        <v>319</v>
      </c>
      <c r="D6" s="19" t="s">
        <v>320</v>
      </c>
      <c r="E6" s="19" t="s">
        <v>319</v>
      </c>
      <c r="F6" s="19" t="s">
        <v>319</v>
      </c>
      <c r="G6" s="19" t="s">
        <v>319</v>
      </c>
      <c r="H6" s="19" t="s">
        <v>210</v>
      </c>
    </row>
    <row r="7" spans="1:8" s="19" customFormat="1" x14ac:dyDescent="0.25">
      <c r="B7" s="26" t="s">
        <v>0</v>
      </c>
      <c r="C7" s="19" t="s">
        <v>238</v>
      </c>
      <c r="D7" s="19" t="s">
        <v>321</v>
      </c>
      <c r="E7" s="19" t="s">
        <v>239</v>
      </c>
      <c r="F7" s="19" t="s">
        <v>240</v>
      </c>
      <c r="G7" s="19" t="s">
        <v>242</v>
      </c>
    </row>
    <row r="8" spans="1:8" s="19" customFormat="1" x14ac:dyDescent="0.25">
      <c r="B8" s="26"/>
      <c r="C8" s="19">
        <v>-1</v>
      </c>
      <c r="D8" s="19">
        <v>-2</v>
      </c>
      <c r="E8" s="19" t="s">
        <v>322</v>
      </c>
      <c r="F8" s="19">
        <v>-4</v>
      </c>
      <c r="G8" s="19">
        <v>-5</v>
      </c>
      <c r="H8" s="19" t="s">
        <v>323</v>
      </c>
    </row>
    <row r="9" spans="1:8" s="19" customFormat="1" ht="4.5" customHeight="1" x14ac:dyDescent="0.25">
      <c r="A9" s="19" t="s">
        <v>324</v>
      </c>
      <c r="B9" s="26" t="s">
        <v>325</v>
      </c>
      <c r="C9" s="19" t="s">
        <v>326</v>
      </c>
      <c r="D9" s="19" t="s">
        <v>326</v>
      </c>
      <c r="E9" s="19" t="s">
        <v>326</v>
      </c>
      <c r="F9" s="19" t="s">
        <v>326</v>
      </c>
      <c r="G9" s="19" t="s">
        <v>326</v>
      </c>
      <c r="H9" s="19" t="s">
        <v>327</v>
      </c>
    </row>
    <row r="10" spans="1:8" x14ac:dyDescent="0.25">
      <c r="C10" s="27"/>
      <c r="D10" s="27"/>
      <c r="E10" s="27"/>
      <c r="F10" s="27"/>
      <c r="G10" s="27"/>
      <c r="H10" s="27"/>
    </row>
    <row r="11" spans="1:8" x14ac:dyDescent="0.25">
      <c r="A11" s="1">
        <v>1</v>
      </c>
      <c r="B11" t="s">
        <v>1</v>
      </c>
      <c r="C11" s="27">
        <v>218858360</v>
      </c>
      <c r="D11" s="27">
        <v>4859011.67</v>
      </c>
      <c r="E11" s="27">
        <v>223717371.66999999</v>
      </c>
      <c r="F11" s="27">
        <v>78919025.120000005</v>
      </c>
      <c r="G11" s="27">
        <v>78919025.120000005</v>
      </c>
      <c r="H11" s="27">
        <v>144798346.55000001</v>
      </c>
    </row>
    <row r="12" spans="1:8" x14ac:dyDescent="0.25">
      <c r="B12"/>
      <c r="C12" s="27"/>
      <c r="D12" s="27"/>
      <c r="E12" s="27"/>
      <c r="F12" s="27"/>
      <c r="G12" s="27"/>
      <c r="H12" s="27"/>
    </row>
    <row r="13" spans="1:8" x14ac:dyDescent="0.25">
      <c r="A13" s="1">
        <v>1.1000000000000001</v>
      </c>
      <c r="B13" t="s">
        <v>328</v>
      </c>
      <c r="C13" s="27">
        <v>149106780.59999999</v>
      </c>
      <c r="D13" s="27">
        <v>2944308.8</v>
      </c>
      <c r="E13" s="27">
        <v>152051089.40000001</v>
      </c>
      <c r="F13" s="27">
        <v>65592709</v>
      </c>
      <c r="G13" s="27">
        <v>65592709</v>
      </c>
      <c r="H13" s="27">
        <v>86458380.400000006</v>
      </c>
    </row>
    <row r="14" spans="1:8" x14ac:dyDescent="0.25">
      <c r="B14" t="s">
        <v>329</v>
      </c>
      <c r="C14" s="27"/>
      <c r="D14" s="27"/>
      <c r="E14" s="27"/>
      <c r="F14" s="27"/>
      <c r="G14" s="27"/>
      <c r="H14" s="27"/>
    </row>
    <row r="15" spans="1:8" x14ac:dyDescent="0.25">
      <c r="A15" s="1">
        <v>1.2</v>
      </c>
      <c r="B15" t="s">
        <v>328</v>
      </c>
      <c r="C15" s="27">
        <v>20447086.800000001</v>
      </c>
      <c r="D15" s="27">
        <v>2333617.2000000002</v>
      </c>
      <c r="E15" s="27">
        <v>22780704</v>
      </c>
      <c r="F15" s="27">
        <v>7479509</v>
      </c>
      <c r="G15" s="27">
        <v>7479509</v>
      </c>
      <c r="H15" s="27">
        <v>15301195</v>
      </c>
    </row>
    <row r="16" spans="1:8" x14ac:dyDescent="0.25">
      <c r="B16" t="s">
        <v>330</v>
      </c>
      <c r="C16" s="27"/>
      <c r="D16" s="27"/>
      <c r="E16" s="27"/>
      <c r="F16" s="27"/>
      <c r="G16" s="27"/>
      <c r="H16" s="27"/>
    </row>
    <row r="17" spans="1:8" x14ac:dyDescent="0.25">
      <c r="A17" s="1">
        <v>1.3</v>
      </c>
      <c r="B17" t="s">
        <v>2</v>
      </c>
      <c r="C17" s="27">
        <v>39632782.600000001</v>
      </c>
      <c r="D17" s="27">
        <v>370795.67</v>
      </c>
      <c r="E17" s="27">
        <v>40003578.270000003</v>
      </c>
      <c r="F17" s="27">
        <v>2428582</v>
      </c>
      <c r="G17" s="27">
        <v>2428582</v>
      </c>
      <c r="H17" s="27">
        <v>37574996.270000003</v>
      </c>
    </row>
    <row r="18" spans="1:8" x14ac:dyDescent="0.25">
      <c r="A18" s="1">
        <v>1.4</v>
      </c>
      <c r="B18" t="s">
        <v>331</v>
      </c>
      <c r="C18" s="27">
        <v>1000000</v>
      </c>
      <c r="D18" s="27">
        <v>200000</v>
      </c>
      <c r="E18" s="27">
        <v>1200000</v>
      </c>
      <c r="F18" s="27">
        <v>652380.57999999996</v>
      </c>
      <c r="G18" s="27">
        <v>652380.57999999996</v>
      </c>
      <c r="H18" s="27">
        <v>547619.42000000004</v>
      </c>
    </row>
    <row r="19" spans="1:8" x14ac:dyDescent="0.25">
      <c r="A19" s="1">
        <v>1.5</v>
      </c>
      <c r="B19" t="s">
        <v>3</v>
      </c>
      <c r="C19" s="27">
        <v>8671710</v>
      </c>
      <c r="D19" s="27">
        <v>-989710</v>
      </c>
      <c r="E19" s="27">
        <v>7682000</v>
      </c>
      <c r="F19" s="27">
        <v>2765844.54</v>
      </c>
      <c r="G19" s="27">
        <v>2765844.54</v>
      </c>
      <c r="H19" s="27">
        <v>4916155.46</v>
      </c>
    </row>
    <row r="20" spans="1:8" x14ac:dyDescent="0.25">
      <c r="A20" s="1">
        <v>1.6</v>
      </c>
      <c r="B20" t="s">
        <v>332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1:8" x14ac:dyDescent="0.25">
      <c r="A21" s="1">
        <v>1.7</v>
      </c>
      <c r="B21" t="s">
        <v>333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1:8" x14ac:dyDescent="0.25">
      <c r="B22"/>
      <c r="C22" s="27"/>
      <c r="D22" s="27"/>
      <c r="E22" s="27"/>
      <c r="F22" s="27"/>
      <c r="G22" s="27"/>
      <c r="H22" s="27"/>
    </row>
    <row r="23" spans="1:8" x14ac:dyDescent="0.25">
      <c r="A23" s="1">
        <v>2</v>
      </c>
      <c r="B23" t="s">
        <v>4</v>
      </c>
      <c r="C23" s="27">
        <v>47197563.009999998</v>
      </c>
      <c r="D23" s="27">
        <v>-3335716.45</v>
      </c>
      <c r="E23" s="27">
        <v>43861846.560000002</v>
      </c>
      <c r="F23" s="27">
        <v>15295029.800000001</v>
      </c>
      <c r="G23" s="27">
        <v>15295029.800000001</v>
      </c>
      <c r="H23" s="27">
        <v>28566816.760000002</v>
      </c>
    </row>
    <row r="24" spans="1:8" x14ac:dyDescent="0.25">
      <c r="B24"/>
      <c r="C24" s="27"/>
      <c r="D24" s="27"/>
      <c r="E24" s="27"/>
      <c r="F24" s="27"/>
      <c r="G24" s="27"/>
      <c r="H24" s="27"/>
    </row>
    <row r="25" spans="1:8" x14ac:dyDescent="0.25">
      <c r="A25" s="1">
        <v>2.2000000000000002</v>
      </c>
      <c r="B25" t="s">
        <v>5</v>
      </c>
      <c r="C25" s="27">
        <v>1807892</v>
      </c>
      <c r="D25" s="27">
        <v>300000</v>
      </c>
      <c r="E25" s="27">
        <v>2107892</v>
      </c>
      <c r="F25" s="27">
        <v>1381059.29</v>
      </c>
      <c r="G25" s="27">
        <v>1381059.29</v>
      </c>
      <c r="H25" s="27">
        <v>726832.71</v>
      </c>
    </row>
    <row r="26" spans="1:8" x14ac:dyDescent="0.25">
      <c r="A26" s="1">
        <v>2.2999999999999998</v>
      </c>
      <c r="B26" t="s">
        <v>334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x14ac:dyDescent="0.25">
      <c r="B27" t="s">
        <v>335</v>
      </c>
      <c r="C27" s="27"/>
      <c r="D27" s="27"/>
      <c r="E27" s="27"/>
      <c r="F27" s="27"/>
      <c r="G27" s="27"/>
      <c r="H27" s="27"/>
    </row>
    <row r="28" spans="1:8" x14ac:dyDescent="0.25">
      <c r="A28" s="1">
        <v>2.4</v>
      </c>
      <c r="B28" t="s">
        <v>336</v>
      </c>
      <c r="C28" s="27">
        <v>7489587</v>
      </c>
      <c r="D28" s="27">
        <v>367528.54</v>
      </c>
      <c r="E28" s="27">
        <v>7857115.54</v>
      </c>
      <c r="F28" s="27">
        <v>17858.400000000001</v>
      </c>
      <c r="G28" s="27">
        <v>17858.400000000001</v>
      </c>
      <c r="H28" s="27">
        <v>7839257.1399999997</v>
      </c>
    </row>
    <row r="29" spans="1:8" x14ac:dyDescent="0.25">
      <c r="B29" t="s">
        <v>337</v>
      </c>
      <c r="C29" s="27"/>
      <c r="D29" s="27"/>
      <c r="E29" s="27"/>
      <c r="F29" s="27"/>
      <c r="G29" s="27"/>
      <c r="H29" s="27"/>
    </row>
    <row r="30" spans="1:8" x14ac:dyDescent="0.25">
      <c r="A30" s="1">
        <v>2.5</v>
      </c>
      <c r="B30" t="s">
        <v>338</v>
      </c>
      <c r="C30" s="27">
        <v>1510000</v>
      </c>
      <c r="D30" s="27">
        <v>300000</v>
      </c>
      <c r="E30" s="27">
        <v>1810000</v>
      </c>
      <c r="F30" s="27">
        <v>859869.97</v>
      </c>
      <c r="G30" s="27">
        <v>859869.97</v>
      </c>
      <c r="H30" s="27">
        <v>950130.03</v>
      </c>
    </row>
    <row r="31" spans="1:8" x14ac:dyDescent="0.25">
      <c r="B31" t="s">
        <v>339</v>
      </c>
      <c r="C31" s="27"/>
      <c r="D31" s="27"/>
      <c r="E31" s="27"/>
      <c r="F31" s="27"/>
      <c r="G31" s="27"/>
      <c r="H31" s="27"/>
    </row>
    <row r="32" spans="1:8" x14ac:dyDescent="0.25">
      <c r="A32" s="1">
        <v>2.6</v>
      </c>
      <c r="B32" t="s">
        <v>6</v>
      </c>
      <c r="C32" s="27">
        <v>24482010</v>
      </c>
      <c r="D32" s="27">
        <v>-3213209.48</v>
      </c>
      <c r="E32" s="27">
        <v>21268800.52</v>
      </c>
      <c r="F32" s="27">
        <v>9718916.0999999996</v>
      </c>
      <c r="G32" s="27">
        <v>9718916.0999999996</v>
      </c>
      <c r="H32" s="27">
        <v>11549884.42</v>
      </c>
    </row>
    <row r="33" spans="1:8" x14ac:dyDescent="0.25">
      <c r="A33" s="1">
        <v>2.7</v>
      </c>
      <c r="B33" t="s">
        <v>340</v>
      </c>
      <c r="C33" s="27">
        <v>1629400</v>
      </c>
      <c r="D33" s="27">
        <v>-29400</v>
      </c>
      <c r="E33" s="27">
        <v>1600000</v>
      </c>
      <c r="F33" s="27">
        <v>0</v>
      </c>
      <c r="G33" s="27">
        <v>0</v>
      </c>
      <c r="H33" s="27">
        <v>1600000</v>
      </c>
    </row>
    <row r="34" spans="1:8" x14ac:dyDescent="0.25">
      <c r="B34" t="s">
        <v>341</v>
      </c>
      <c r="C34" s="27"/>
      <c r="D34" s="27"/>
      <c r="E34" s="27"/>
      <c r="F34" s="27"/>
      <c r="G34" s="27"/>
      <c r="H34" s="27"/>
    </row>
    <row r="35" spans="1:8" x14ac:dyDescent="0.25">
      <c r="A35" s="1">
        <v>2.8</v>
      </c>
      <c r="B35" t="s">
        <v>7</v>
      </c>
      <c r="C35" s="27">
        <v>500000</v>
      </c>
      <c r="D35" s="27">
        <v>0</v>
      </c>
      <c r="E35" s="27">
        <v>500000</v>
      </c>
      <c r="F35" s="27">
        <v>0</v>
      </c>
      <c r="G35" s="27">
        <v>0</v>
      </c>
      <c r="H35" s="27">
        <v>500000</v>
      </c>
    </row>
    <row r="36" spans="1:8" x14ac:dyDescent="0.25">
      <c r="A36" s="1">
        <v>2.9</v>
      </c>
      <c r="B36" t="s">
        <v>342</v>
      </c>
      <c r="C36" s="27">
        <v>803630</v>
      </c>
      <c r="D36" s="27">
        <v>210000</v>
      </c>
      <c r="E36" s="27">
        <v>1013630</v>
      </c>
      <c r="F36" s="27">
        <v>79367.460000000006</v>
      </c>
      <c r="G36" s="27">
        <v>79367.460000000006</v>
      </c>
      <c r="H36" s="27">
        <v>934262.54</v>
      </c>
    </row>
    <row r="37" spans="1:8" x14ac:dyDescent="0.25">
      <c r="B37" t="s">
        <v>343</v>
      </c>
      <c r="C37" s="27"/>
      <c r="D37" s="27"/>
      <c r="E37" s="27"/>
      <c r="F37" s="27"/>
      <c r="G37" s="27"/>
      <c r="H37" s="27"/>
    </row>
    <row r="38" spans="1:8" x14ac:dyDescent="0.25">
      <c r="B38"/>
      <c r="C38" s="27"/>
      <c r="D38" s="27"/>
      <c r="E38" s="27"/>
      <c r="F38" s="27"/>
      <c r="G38" s="27"/>
      <c r="H38" s="27"/>
    </row>
    <row r="39" spans="1:8" x14ac:dyDescent="0.25">
      <c r="A39" s="1">
        <v>3</v>
      </c>
      <c r="B39" t="s">
        <v>8</v>
      </c>
      <c r="C39" s="27">
        <v>101594903.51000001</v>
      </c>
      <c r="D39" s="27">
        <v>794149.34</v>
      </c>
      <c r="E39" s="27">
        <v>102389052.84999999</v>
      </c>
      <c r="F39" s="27">
        <v>46854060.210000001</v>
      </c>
      <c r="G39" s="27">
        <v>46854060.210000001</v>
      </c>
      <c r="H39" s="27">
        <v>55534992.640000001</v>
      </c>
    </row>
    <row r="40" spans="1:8" x14ac:dyDescent="0.25">
      <c r="B40"/>
      <c r="C40" s="27"/>
      <c r="D40" s="27"/>
      <c r="E40" s="27"/>
      <c r="F40" s="27"/>
      <c r="G40" s="27"/>
      <c r="H40" s="27"/>
    </row>
    <row r="41" spans="1:8" x14ac:dyDescent="0.25">
      <c r="A41" s="1">
        <v>3.1</v>
      </c>
      <c r="B41" t="s">
        <v>9</v>
      </c>
      <c r="C41" s="27">
        <v>39842400</v>
      </c>
      <c r="D41" s="27">
        <v>-5077250.5199999996</v>
      </c>
      <c r="E41" s="27">
        <v>34765149.479999997</v>
      </c>
      <c r="F41" s="27">
        <v>16961109.600000001</v>
      </c>
      <c r="G41" s="27">
        <v>16961109.600000001</v>
      </c>
      <c r="H41" s="27">
        <v>17804039.879999999</v>
      </c>
    </row>
    <row r="42" spans="1:8" x14ac:dyDescent="0.25">
      <c r="A42" s="1">
        <v>3.2</v>
      </c>
      <c r="B42" t="s">
        <v>10</v>
      </c>
      <c r="C42" s="27">
        <v>8099516</v>
      </c>
      <c r="D42" s="27">
        <v>5994144</v>
      </c>
      <c r="E42" s="27">
        <v>14093660</v>
      </c>
      <c r="F42" s="27">
        <v>4511714.18</v>
      </c>
      <c r="G42" s="27">
        <v>4511714.18</v>
      </c>
      <c r="H42" s="27">
        <v>9581945.8200000003</v>
      </c>
    </row>
    <row r="43" spans="1:8" x14ac:dyDescent="0.25">
      <c r="A43" s="1">
        <v>3.3</v>
      </c>
      <c r="B43" t="s">
        <v>344</v>
      </c>
      <c r="C43" s="27">
        <v>3668000</v>
      </c>
      <c r="D43" s="27">
        <v>-573054.14</v>
      </c>
      <c r="E43" s="27">
        <v>3094945.86</v>
      </c>
      <c r="F43" s="27">
        <v>1824886.54</v>
      </c>
      <c r="G43" s="27">
        <v>1824886.54</v>
      </c>
      <c r="H43" s="27">
        <v>1270059.32</v>
      </c>
    </row>
    <row r="44" spans="1:8" x14ac:dyDescent="0.25">
      <c r="B44" t="s">
        <v>345</v>
      </c>
      <c r="C44" s="27"/>
      <c r="D44" s="27"/>
      <c r="E44" s="27"/>
      <c r="F44" s="27"/>
      <c r="G44" s="27"/>
      <c r="H44" s="27"/>
    </row>
    <row r="45" spans="1:8" x14ac:dyDescent="0.25">
      <c r="A45" s="1">
        <v>3.4</v>
      </c>
      <c r="B45" t="s">
        <v>346</v>
      </c>
      <c r="C45" s="27">
        <v>1957359.6</v>
      </c>
      <c r="D45" s="27">
        <v>-358551.63</v>
      </c>
      <c r="E45" s="27">
        <v>1598807.97</v>
      </c>
      <c r="F45" s="27">
        <v>1369312.93</v>
      </c>
      <c r="G45" s="27">
        <v>1369312.93</v>
      </c>
      <c r="H45" s="27">
        <v>229495.04000000001</v>
      </c>
    </row>
    <row r="46" spans="1:8" x14ac:dyDescent="0.25">
      <c r="B46" t="s">
        <v>347</v>
      </c>
      <c r="C46" s="27"/>
      <c r="D46" s="27"/>
      <c r="E46" s="27"/>
      <c r="F46" s="27"/>
      <c r="G46" s="27"/>
      <c r="H46" s="27"/>
    </row>
    <row r="47" spans="1:8" x14ac:dyDescent="0.25">
      <c r="A47" s="1">
        <v>3.5</v>
      </c>
      <c r="B47" t="s">
        <v>348</v>
      </c>
      <c r="C47" s="27">
        <v>25546885</v>
      </c>
      <c r="D47" s="27">
        <v>2105000</v>
      </c>
      <c r="E47" s="27">
        <v>27651885</v>
      </c>
      <c r="F47" s="27">
        <v>9994842.2699999996</v>
      </c>
      <c r="G47" s="27">
        <v>9994842.2699999996</v>
      </c>
      <c r="H47" s="27">
        <v>17657042.73</v>
      </c>
    </row>
    <row r="48" spans="1:8" x14ac:dyDescent="0.25">
      <c r="B48" t="s">
        <v>349</v>
      </c>
      <c r="C48" s="27"/>
      <c r="D48" s="27"/>
      <c r="E48" s="27"/>
      <c r="F48" s="27"/>
      <c r="G48" s="27"/>
      <c r="H48" s="27"/>
    </row>
    <row r="49" spans="1:8" x14ac:dyDescent="0.25">
      <c r="A49" s="1">
        <v>3.6</v>
      </c>
      <c r="B49" t="s">
        <v>350</v>
      </c>
      <c r="C49" s="27">
        <v>1346226</v>
      </c>
      <c r="D49" s="27">
        <v>281528</v>
      </c>
      <c r="E49" s="27">
        <v>1627754</v>
      </c>
      <c r="F49" s="27">
        <v>694635.34</v>
      </c>
      <c r="G49" s="27">
        <v>694635.34</v>
      </c>
      <c r="H49" s="27">
        <v>933118.66</v>
      </c>
    </row>
    <row r="50" spans="1:8" x14ac:dyDescent="0.25">
      <c r="B50" t="s">
        <v>351</v>
      </c>
      <c r="C50" s="27"/>
      <c r="D50" s="27"/>
      <c r="E50" s="27"/>
      <c r="F50" s="27"/>
      <c r="G50" s="27"/>
      <c r="H50" s="27"/>
    </row>
    <row r="51" spans="1:8" x14ac:dyDescent="0.25">
      <c r="A51" s="1">
        <v>3.7</v>
      </c>
      <c r="B51" t="s">
        <v>11</v>
      </c>
      <c r="C51" s="27">
        <v>121886</v>
      </c>
      <c r="D51" s="27">
        <v>-50000</v>
      </c>
      <c r="E51" s="27">
        <v>71886</v>
      </c>
      <c r="F51" s="27">
        <v>7402.01</v>
      </c>
      <c r="G51" s="27">
        <v>7402.01</v>
      </c>
      <c r="H51" s="27">
        <v>64483.99</v>
      </c>
    </row>
    <row r="52" spans="1:8" x14ac:dyDescent="0.25">
      <c r="A52" s="1">
        <v>3.8</v>
      </c>
      <c r="B52" t="s">
        <v>12</v>
      </c>
      <c r="C52" s="27">
        <v>6589732</v>
      </c>
      <c r="D52" s="27">
        <v>-4148000</v>
      </c>
      <c r="E52" s="27">
        <v>2441732</v>
      </c>
      <c r="F52" s="27">
        <v>240927.25</v>
      </c>
      <c r="G52" s="27">
        <v>240927.25</v>
      </c>
      <c r="H52" s="27">
        <v>2200804.75</v>
      </c>
    </row>
    <row r="53" spans="1:8" x14ac:dyDescent="0.25">
      <c r="A53" s="1">
        <v>3.9</v>
      </c>
      <c r="B53" t="s">
        <v>13</v>
      </c>
      <c r="C53" s="27">
        <v>14422898.91</v>
      </c>
      <c r="D53" s="27">
        <v>2620333.63</v>
      </c>
      <c r="E53" s="27">
        <v>17043232.539999999</v>
      </c>
      <c r="F53" s="27">
        <v>11249230.09</v>
      </c>
      <c r="G53" s="27">
        <v>11249230.09</v>
      </c>
      <c r="H53" s="27">
        <v>5794002.4500000002</v>
      </c>
    </row>
    <row r="54" spans="1:8" x14ac:dyDescent="0.25">
      <c r="B54"/>
      <c r="C54" s="27"/>
      <c r="D54" s="27"/>
      <c r="E54" s="27"/>
      <c r="F54" s="27"/>
      <c r="G54" s="27"/>
      <c r="H54" s="27"/>
    </row>
    <row r="55" spans="1:8" x14ac:dyDescent="0.25">
      <c r="A55" s="1">
        <v>4</v>
      </c>
      <c r="B55" t="s">
        <v>352</v>
      </c>
      <c r="C55" s="27">
        <v>26054094</v>
      </c>
      <c r="D55" s="27">
        <v>5067825.5</v>
      </c>
      <c r="E55" s="27">
        <v>31121919.5</v>
      </c>
      <c r="F55" s="27">
        <v>13936259.1</v>
      </c>
      <c r="G55" s="27">
        <v>13936259.1</v>
      </c>
      <c r="H55" s="27">
        <v>17185660.399999999</v>
      </c>
    </row>
    <row r="56" spans="1:8" x14ac:dyDescent="0.25">
      <c r="B56" t="s">
        <v>353</v>
      </c>
      <c r="C56" s="27"/>
      <c r="D56" s="27"/>
      <c r="E56" s="27"/>
      <c r="F56" s="27"/>
      <c r="G56" s="27"/>
      <c r="H56" s="27"/>
    </row>
    <row r="57" spans="1:8" x14ac:dyDescent="0.25">
      <c r="B57"/>
      <c r="C57" s="27"/>
      <c r="D57" s="27"/>
      <c r="E57" s="27"/>
      <c r="F57" s="27"/>
      <c r="G57" s="27"/>
      <c r="H57" s="27"/>
    </row>
    <row r="58" spans="1:8" x14ac:dyDescent="0.25">
      <c r="A58" s="1">
        <v>4.0999999999999996</v>
      </c>
      <c r="B58" t="s">
        <v>354</v>
      </c>
      <c r="C58" s="27">
        <v>12000000</v>
      </c>
      <c r="D58" s="27">
        <v>6053928</v>
      </c>
      <c r="E58" s="27">
        <v>18053928</v>
      </c>
      <c r="F58" s="27">
        <v>8000000</v>
      </c>
      <c r="G58" s="27">
        <v>8000000</v>
      </c>
      <c r="H58" s="27">
        <v>10053928</v>
      </c>
    </row>
    <row r="59" spans="1:8" x14ac:dyDescent="0.25">
      <c r="B59" t="s">
        <v>355</v>
      </c>
      <c r="C59" s="27"/>
      <c r="D59" s="27"/>
      <c r="E59" s="27"/>
      <c r="F59" s="27"/>
      <c r="G59" s="27"/>
      <c r="H59" s="27"/>
    </row>
    <row r="60" spans="1:8" x14ac:dyDescent="0.25">
      <c r="A60" s="1">
        <v>4.2</v>
      </c>
      <c r="B60" t="s">
        <v>356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</row>
    <row r="61" spans="1:8" x14ac:dyDescent="0.25">
      <c r="B61" t="s">
        <v>357</v>
      </c>
      <c r="C61" s="27"/>
      <c r="D61" s="27"/>
      <c r="E61" s="27"/>
      <c r="F61" s="27"/>
      <c r="G61" s="27"/>
      <c r="H61" s="27"/>
    </row>
    <row r="62" spans="1:8" x14ac:dyDescent="0.25">
      <c r="A62" s="1">
        <v>4.3</v>
      </c>
      <c r="B62" t="s">
        <v>14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</row>
    <row r="63" spans="1:8" x14ac:dyDescent="0.25">
      <c r="A63" s="1">
        <v>4.4000000000000004</v>
      </c>
      <c r="B63" t="s">
        <v>15</v>
      </c>
      <c r="C63" s="27">
        <v>9842965</v>
      </c>
      <c r="D63" s="27">
        <v>1013897.5</v>
      </c>
      <c r="E63" s="27">
        <v>10856862.5</v>
      </c>
      <c r="F63" s="27">
        <v>5450229.6799999997</v>
      </c>
      <c r="G63" s="27">
        <v>5450229.6799999997</v>
      </c>
      <c r="H63" s="27">
        <v>5406632.8200000003</v>
      </c>
    </row>
    <row r="64" spans="1:8" x14ac:dyDescent="0.25">
      <c r="A64" s="1">
        <v>4.5</v>
      </c>
      <c r="B64" t="s">
        <v>212</v>
      </c>
      <c r="C64" s="27">
        <v>4211129</v>
      </c>
      <c r="D64" s="27">
        <v>-2000000</v>
      </c>
      <c r="E64" s="27">
        <v>2211129</v>
      </c>
      <c r="F64" s="27">
        <v>486029.42</v>
      </c>
      <c r="G64" s="27">
        <v>486029.42</v>
      </c>
      <c r="H64" s="27">
        <v>1725099.58</v>
      </c>
    </row>
    <row r="65" spans="1:8" x14ac:dyDescent="0.25">
      <c r="A65" s="1">
        <v>4.5999999999999996</v>
      </c>
      <c r="B65" t="s">
        <v>358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</row>
    <row r="66" spans="1:8" x14ac:dyDescent="0.25">
      <c r="B66" t="s">
        <v>359</v>
      </c>
      <c r="C66" s="27"/>
      <c r="D66" s="27"/>
      <c r="E66" s="27"/>
      <c r="F66" s="27"/>
      <c r="G66" s="27"/>
      <c r="H66" s="27"/>
    </row>
    <row r="67" spans="1:8" x14ac:dyDescent="0.25">
      <c r="A67" s="1">
        <v>4.7</v>
      </c>
      <c r="B67" t="s">
        <v>360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1:8" x14ac:dyDescent="0.25">
      <c r="A68" s="1">
        <v>4.8</v>
      </c>
      <c r="B68" t="s">
        <v>361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</row>
    <row r="69" spans="1:8" x14ac:dyDescent="0.25">
      <c r="A69" s="1">
        <v>4.9000000000000004</v>
      </c>
      <c r="B69" t="s">
        <v>362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1:8" x14ac:dyDescent="0.25">
      <c r="B70"/>
      <c r="C70" s="27"/>
      <c r="D70" s="27"/>
      <c r="E70" s="27"/>
      <c r="F70" s="27"/>
      <c r="G70" s="27"/>
      <c r="H70" s="27"/>
    </row>
    <row r="71" spans="1:8" x14ac:dyDescent="0.25">
      <c r="A71" s="1">
        <v>5</v>
      </c>
      <c r="B71" t="s">
        <v>16</v>
      </c>
      <c r="C71" s="27">
        <v>4308654</v>
      </c>
      <c r="D71" s="27">
        <v>294816</v>
      </c>
      <c r="E71" s="27">
        <v>4603470</v>
      </c>
      <c r="F71" s="27">
        <v>592598.19999999995</v>
      </c>
      <c r="G71" s="27">
        <v>592598.19999999995</v>
      </c>
      <c r="H71" s="27">
        <v>4010871.8</v>
      </c>
    </row>
    <row r="72" spans="1:8" x14ac:dyDescent="0.25">
      <c r="B72"/>
      <c r="C72" s="27"/>
      <c r="D72" s="27"/>
      <c r="E72" s="27"/>
      <c r="F72" s="27"/>
      <c r="G72" s="27"/>
      <c r="H72" s="27"/>
    </row>
    <row r="73" spans="1:8" x14ac:dyDescent="0.25">
      <c r="A73" s="1">
        <v>5.0999999999999996</v>
      </c>
      <c r="B73" t="s">
        <v>17</v>
      </c>
      <c r="C73" s="27">
        <v>946544</v>
      </c>
      <c r="D73" s="27">
        <v>419984</v>
      </c>
      <c r="E73" s="27">
        <v>1366528</v>
      </c>
      <c r="F73" s="27">
        <v>210656.2</v>
      </c>
      <c r="G73" s="27">
        <v>210656.2</v>
      </c>
      <c r="H73" s="27">
        <v>1155871.8</v>
      </c>
    </row>
    <row r="74" spans="1:8" x14ac:dyDescent="0.25">
      <c r="A74" s="1">
        <v>5.2</v>
      </c>
      <c r="B74" t="s">
        <v>363</v>
      </c>
      <c r="C74" s="27">
        <v>831596</v>
      </c>
      <c r="D74" s="27">
        <v>-773654</v>
      </c>
      <c r="E74" s="27">
        <v>57942</v>
      </c>
      <c r="F74" s="27">
        <v>57942</v>
      </c>
      <c r="G74" s="27">
        <v>57942</v>
      </c>
      <c r="H74" s="27">
        <v>0</v>
      </c>
    </row>
    <row r="75" spans="1:8" x14ac:dyDescent="0.25">
      <c r="B75" t="s">
        <v>305</v>
      </c>
      <c r="C75" s="27"/>
      <c r="D75" s="27"/>
      <c r="E75" s="27"/>
      <c r="F75" s="27"/>
      <c r="G75" s="27"/>
      <c r="H75" s="27"/>
    </row>
    <row r="76" spans="1:8" x14ac:dyDescent="0.25">
      <c r="A76" s="1">
        <v>5.3</v>
      </c>
      <c r="B76" t="s">
        <v>364</v>
      </c>
      <c r="C76" s="27">
        <v>80000</v>
      </c>
      <c r="D76" s="27">
        <v>-80000</v>
      </c>
      <c r="E76" s="27">
        <v>0</v>
      </c>
      <c r="F76" s="27">
        <v>0</v>
      </c>
      <c r="G76" s="27">
        <v>0</v>
      </c>
      <c r="H76" s="27">
        <v>0</v>
      </c>
    </row>
    <row r="77" spans="1:8" x14ac:dyDescent="0.25">
      <c r="B77" t="s">
        <v>339</v>
      </c>
      <c r="C77" s="27"/>
      <c r="D77" s="27"/>
      <c r="E77" s="27"/>
      <c r="F77" s="27"/>
      <c r="G77" s="27"/>
      <c r="H77" s="27"/>
    </row>
    <row r="78" spans="1:8" x14ac:dyDescent="0.25">
      <c r="A78" s="1">
        <v>5.4</v>
      </c>
      <c r="B78" t="s">
        <v>365</v>
      </c>
      <c r="C78" s="27">
        <v>2000000</v>
      </c>
      <c r="D78" s="27">
        <v>-777000</v>
      </c>
      <c r="E78" s="27">
        <v>1223000</v>
      </c>
      <c r="F78" s="27">
        <v>324000</v>
      </c>
      <c r="G78" s="27">
        <v>324000</v>
      </c>
      <c r="H78" s="27">
        <v>899000</v>
      </c>
    </row>
    <row r="79" spans="1:8" x14ac:dyDescent="0.25">
      <c r="A79" s="1">
        <v>5.5</v>
      </c>
      <c r="B79" t="s">
        <v>366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</row>
    <row r="80" spans="1:8" x14ac:dyDescent="0.25">
      <c r="A80" s="1">
        <v>5.6</v>
      </c>
      <c r="B80" t="s">
        <v>18</v>
      </c>
      <c r="C80" s="27">
        <v>450514</v>
      </c>
      <c r="D80" s="27">
        <v>-450514</v>
      </c>
      <c r="E80" s="27">
        <v>0</v>
      </c>
      <c r="F80" s="27">
        <v>0</v>
      </c>
      <c r="G80" s="27">
        <v>0</v>
      </c>
      <c r="H80" s="27">
        <v>0</v>
      </c>
    </row>
    <row r="81" spans="1:8" x14ac:dyDescent="0.25">
      <c r="A81" s="1">
        <v>5.7</v>
      </c>
      <c r="B81" t="s">
        <v>367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</row>
    <row r="82" spans="1:8" x14ac:dyDescent="0.25">
      <c r="A82" s="1">
        <v>5.8</v>
      </c>
      <c r="B82" t="s">
        <v>368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</row>
    <row r="83" spans="1:8" x14ac:dyDescent="0.25">
      <c r="A83" s="1">
        <v>5.9</v>
      </c>
      <c r="B83" t="s">
        <v>19</v>
      </c>
      <c r="C83" s="27">
        <v>0</v>
      </c>
      <c r="D83" s="27">
        <v>1956000</v>
      </c>
      <c r="E83" s="27">
        <v>1956000</v>
      </c>
      <c r="F83" s="27">
        <v>0</v>
      </c>
      <c r="G83" s="27">
        <v>0</v>
      </c>
      <c r="H83" s="27">
        <v>1956000</v>
      </c>
    </row>
    <row r="84" spans="1:8" x14ac:dyDescent="0.25">
      <c r="B84"/>
      <c r="C84" s="27"/>
      <c r="D84" s="27"/>
      <c r="E84" s="27"/>
      <c r="F84" s="27"/>
      <c r="G84" s="27"/>
      <c r="H84" s="27"/>
    </row>
    <row r="85" spans="1:8" x14ac:dyDescent="0.25">
      <c r="A85" s="1">
        <v>6</v>
      </c>
      <c r="B85" t="s">
        <v>20</v>
      </c>
      <c r="C85" s="27">
        <v>25676213</v>
      </c>
      <c r="D85" s="27">
        <v>6452774</v>
      </c>
      <c r="E85" s="27">
        <v>32128987</v>
      </c>
      <c r="F85" s="27">
        <v>1928060.62</v>
      </c>
      <c r="G85" s="27">
        <v>1928060.62</v>
      </c>
      <c r="H85" s="27">
        <v>30200926.379999999</v>
      </c>
    </row>
    <row r="86" spans="1:8" x14ac:dyDescent="0.25">
      <c r="B86"/>
      <c r="C86" s="27"/>
      <c r="D86" s="27"/>
      <c r="E86" s="27"/>
      <c r="F86" s="27"/>
      <c r="G86" s="27"/>
      <c r="H86" s="27"/>
    </row>
    <row r="87" spans="1:8" x14ac:dyDescent="0.25">
      <c r="A87" s="1">
        <v>6.1</v>
      </c>
      <c r="B87" t="s">
        <v>369</v>
      </c>
      <c r="C87" s="27">
        <v>25676213</v>
      </c>
      <c r="D87" s="27">
        <v>6452774</v>
      </c>
      <c r="E87" s="27">
        <v>32128987</v>
      </c>
      <c r="F87" s="27">
        <v>1928060.62</v>
      </c>
      <c r="G87" s="27">
        <v>1928060.62</v>
      </c>
      <c r="H87" s="27">
        <v>30200926.379999999</v>
      </c>
    </row>
    <row r="88" spans="1:8" x14ac:dyDescent="0.25">
      <c r="B88" t="s">
        <v>357</v>
      </c>
      <c r="C88" s="27"/>
      <c r="D88" s="27"/>
      <c r="E88" s="27"/>
      <c r="F88" s="27"/>
      <c r="G88" s="27"/>
      <c r="H88" s="27"/>
    </row>
    <row r="89" spans="1:8" x14ac:dyDescent="0.25">
      <c r="A89" s="1">
        <v>6.2</v>
      </c>
      <c r="B89" t="s">
        <v>370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</row>
    <row r="90" spans="1:8" x14ac:dyDescent="0.25">
      <c r="A90" s="1">
        <v>6.3</v>
      </c>
      <c r="B90" t="s">
        <v>371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</row>
    <row r="91" spans="1:8" x14ac:dyDescent="0.25">
      <c r="B91" t="s">
        <v>372</v>
      </c>
      <c r="C91" s="27"/>
      <c r="D91" s="27"/>
      <c r="E91" s="27"/>
      <c r="F91" s="27"/>
      <c r="G91" s="27"/>
      <c r="H91" s="27"/>
    </row>
    <row r="92" spans="1:8" x14ac:dyDescent="0.25">
      <c r="B92"/>
      <c r="C92" s="27"/>
      <c r="D92" s="27"/>
      <c r="E92" s="27"/>
      <c r="F92" s="27"/>
      <c r="G92" s="27"/>
      <c r="H92" s="27"/>
    </row>
    <row r="93" spans="1:8" x14ac:dyDescent="0.25">
      <c r="A93" s="1">
        <v>7</v>
      </c>
      <c r="B93" t="s">
        <v>373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</row>
    <row r="94" spans="1:8" x14ac:dyDescent="0.25">
      <c r="B94" t="s">
        <v>374</v>
      </c>
      <c r="C94" s="27"/>
      <c r="D94" s="27"/>
      <c r="E94" s="27"/>
      <c r="F94" s="27"/>
      <c r="G94" s="27"/>
      <c r="H94" s="27"/>
    </row>
    <row r="95" spans="1:8" x14ac:dyDescent="0.25">
      <c r="B95"/>
      <c r="C95" s="27"/>
      <c r="D95" s="27"/>
      <c r="E95" s="27"/>
      <c r="F95" s="27"/>
      <c r="G95" s="27"/>
      <c r="H95" s="27"/>
    </row>
    <row r="96" spans="1:8" x14ac:dyDescent="0.25">
      <c r="A96" s="1">
        <v>7.1</v>
      </c>
      <c r="B96" t="s">
        <v>375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</row>
    <row r="97" spans="1:8" x14ac:dyDescent="0.25">
      <c r="B97" t="s">
        <v>376</v>
      </c>
      <c r="C97" s="27"/>
      <c r="D97" s="27"/>
      <c r="E97" s="27"/>
      <c r="F97" s="27"/>
      <c r="G97" s="27"/>
      <c r="H97" s="27"/>
    </row>
    <row r="98" spans="1:8" x14ac:dyDescent="0.25">
      <c r="A98" s="1">
        <v>7.2</v>
      </c>
      <c r="B98" t="s">
        <v>377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</row>
    <row r="99" spans="1:8" x14ac:dyDescent="0.25">
      <c r="A99" s="1">
        <v>7.3</v>
      </c>
      <c r="B99" t="s">
        <v>378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</row>
    <row r="100" spans="1:8" x14ac:dyDescent="0.25">
      <c r="A100" s="1">
        <v>7.4</v>
      </c>
      <c r="B100" t="s">
        <v>379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</row>
    <row r="101" spans="1:8" x14ac:dyDescent="0.25">
      <c r="A101" s="1">
        <v>7.5</v>
      </c>
      <c r="B101" t="s">
        <v>380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</row>
    <row r="102" spans="1:8" x14ac:dyDescent="0.25">
      <c r="B102" t="s">
        <v>381</v>
      </c>
      <c r="C102" s="27"/>
      <c r="D102" s="27"/>
      <c r="E102" s="27"/>
      <c r="F102" s="27"/>
      <c r="G102" s="27"/>
      <c r="H102" s="27"/>
    </row>
    <row r="103" spans="1:8" x14ac:dyDescent="0.25">
      <c r="A103" s="1">
        <v>7.6</v>
      </c>
      <c r="B103" t="s">
        <v>382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</row>
    <row r="104" spans="1:8" x14ac:dyDescent="0.25">
      <c r="A104" s="1">
        <v>7.9</v>
      </c>
      <c r="B104" t="s">
        <v>383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</row>
    <row r="105" spans="1:8" x14ac:dyDescent="0.25">
      <c r="B105" t="s">
        <v>384</v>
      </c>
      <c r="C105" s="27"/>
      <c r="D105" s="27"/>
      <c r="E105" s="27"/>
      <c r="F105" s="27"/>
      <c r="G105" s="27"/>
      <c r="H105" s="27"/>
    </row>
    <row r="106" spans="1:8" x14ac:dyDescent="0.25">
      <c r="B106"/>
      <c r="C106" s="27"/>
      <c r="D106" s="27"/>
      <c r="E106" s="27"/>
      <c r="F106" s="27"/>
      <c r="G106" s="27"/>
      <c r="H106" s="27"/>
    </row>
    <row r="107" spans="1:8" x14ac:dyDescent="0.25">
      <c r="A107" s="1">
        <v>8</v>
      </c>
      <c r="B107" t="s">
        <v>385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</row>
    <row r="108" spans="1:8" x14ac:dyDescent="0.25">
      <c r="B108"/>
      <c r="C108" s="27"/>
      <c r="D108" s="27"/>
      <c r="E108" s="27"/>
      <c r="F108" s="27"/>
      <c r="G108" s="27"/>
      <c r="H108" s="27"/>
    </row>
    <row r="109" spans="1:8" x14ac:dyDescent="0.25">
      <c r="A109" s="1">
        <v>8.1</v>
      </c>
      <c r="B109" t="s">
        <v>386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</row>
    <row r="110" spans="1:8" x14ac:dyDescent="0.25">
      <c r="A110" s="1">
        <v>8.3000000000000007</v>
      </c>
      <c r="B110" t="s">
        <v>387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</row>
    <row r="111" spans="1:8" x14ac:dyDescent="0.25">
      <c r="A111" s="1">
        <v>8.5</v>
      </c>
      <c r="B111" t="s">
        <v>388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</row>
    <row r="112" spans="1:8" x14ac:dyDescent="0.25">
      <c r="B112"/>
      <c r="C112" s="27"/>
      <c r="D112" s="27"/>
      <c r="E112" s="27"/>
      <c r="F112" s="27"/>
      <c r="G112" s="27"/>
      <c r="H112" s="27"/>
    </row>
    <row r="113" spans="1:8" x14ac:dyDescent="0.25">
      <c r="A113" s="1">
        <v>9</v>
      </c>
      <c r="B113" t="s">
        <v>213</v>
      </c>
      <c r="C113" s="27">
        <v>1000000</v>
      </c>
      <c r="D113" s="27">
        <v>-1000000</v>
      </c>
      <c r="E113" s="27">
        <v>0</v>
      </c>
      <c r="F113" s="27">
        <v>0</v>
      </c>
      <c r="G113" s="27">
        <v>0</v>
      </c>
      <c r="H113" s="27">
        <v>0</v>
      </c>
    </row>
    <row r="114" spans="1:8" x14ac:dyDescent="0.25">
      <c r="B114"/>
      <c r="C114" s="27"/>
      <c r="D114" s="27"/>
      <c r="E114" s="27"/>
      <c r="F114" s="27"/>
      <c r="G114" s="27"/>
      <c r="H114" s="27"/>
    </row>
    <row r="115" spans="1:8" x14ac:dyDescent="0.25">
      <c r="A115" s="1">
        <v>9.1</v>
      </c>
      <c r="B115" t="s">
        <v>389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</row>
    <row r="116" spans="1:8" x14ac:dyDescent="0.25">
      <c r="A116" s="1">
        <v>9.1999999999999993</v>
      </c>
      <c r="B116" t="s">
        <v>390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</row>
    <row r="117" spans="1:8" x14ac:dyDescent="0.25">
      <c r="A117" s="1">
        <v>9.3000000000000007</v>
      </c>
      <c r="B117" t="s">
        <v>391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</row>
    <row r="118" spans="1:8" x14ac:dyDescent="0.25">
      <c r="A118" s="1">
        <v>9.4</v>
      </c>
      <c r="B118" t="s">
        <v>392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</row>
    <row r="119" spans="1:8" x14ac:dyDescent="0.25">
      <c r="A119" s="1">
        <v>9.5</v>
      </c>
      <c r="B119" t="s">
        <v>393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</row>
    <row r="120" spans="1:8" x14ac:dyDescent="0.25">
      <c r="A120" s="1">
        <v>9.6</v>
      </c>
      <c r="B120" t="s">
        <v>394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</row>
    <row r="121" spans="1:8" x14ac:dyDescent="0.25">
      <c r="A121" s="1">
        <v>9.9</v>
      </c>
      <c r="B121" t="s">
        <v>314</v>
      </c>
      <c r="C121" s="27">
        <v>1000000</v>
      </c>
      <c r="D121" s="27">
        <v>-1000000</v>
      </c>
      <c r="E121" s="27">
        <v>0</v>
      </c>
      <c r="F121" s="27">
        <v>0</v>
      </c>
      <c r="G121" s="27">
        <v>0</v>
      </c>
      <c r="H121" s="27">
        <v>0</v>
      </c>
    </row>
    <row r="122" spans="1:8" x14ac:dyDescent="0.25">
      <c r="B122" t="s">
        <v>395</v>
      </c>
      <c r="C122" s="27"/>
      <c r="D122" s="27"/>
      <c r="E122" s="27"/>
      <c r="F122" s="27"/>
      <c r="G122" s="27"/>
      <c r="H122" s="27"/>
    </row>
    <row r="123" spans="1:8" x14ac:dyDescent="0.25">
      <c r="B123"/>
      <c r="C123" s="27" t="s">
        <v>396</v>
      </c>
      <c r="D123" s="27" t="s">
        <v>396</v>
      </c>
      <c r="E123" s="27" t="s">
        <v>396</v>
      </c>
      <c r="F123" s="27" t="s">
        <v>396</v>
      </c>
      <c r="G123" s="27" t="s">
        <v>396</v>
      </c>
      <c r="H123" s="27" t="s">
        <v>396</v>
      </c>
    </row>
    <row r="124" spans="1:8" x14ac:dyDescent="0.25">
      <c r="B124" t="s">
        <v>397</v>
      </c>
      <c r="C124" s="27">
        <v>424689787.51999998</v>
      </c>
      <c r="D124" s="27">
        <v>13132860.060000001</v>
      </c>
      <c r="E124" s="27">
        <v>437822647.57999998</v>
      </c>
      <c r="F124" s="27">
        <v>157525033.05000001</v>
      </c>
      <c r="G124" s="27">
        <v>157525033.05000001</v>
      </c>
      <c r="H124" s="27">
        <v>280297614.52999997</v>
      </c>
    </row>
    <row r="125" spans="1:8" x14ac:dyDescent="0.25">
      <c r="B125"/>
      <c r="C125" s="27" t="s">
        <v>396</v>
      </c>
      <c r="D125" s="27" t="s">
        <v>396</v>
      </c>
      <c r="E125" s="27" t="s">
        <v>396</v>
      </c>
      <c r="F125" s="27" t="s">
        <v>396</v>
      </c>
      <c r="G125" s="27" t="s">
        <v>396</v>
      </c>
      <c r="H125" s="27" t="s">
        <v>396</v>
      </c>
    </row>
    <row r="126" spans="1:8" x14ac:dyDescent="0.25">
      <c r="C126" s="27"/>
      <c r="D126" s="27"/>
      <c r="E126" s="27"/>
      <c r="F126" s="27"/>
      <c r="G126" s="27"/>
      <c r="H126" s="27"/>
    </row>
  </sheetData>
  <mergeCells count="4">
    <mergeCell ref="A1:H1"/>
    <mergeCell ref="A2:H2"/>
    <mergeCell ref="A3:H3"/>
    <mergeCell ref="A4:H4"/>
  </mergeCells>
  <printOptions horizontalCentered="1"/>
  <pageMargins left="0.59055118110236227" right="0.59055118110236227" top="0.78740157480314965" bottom="0.98425196850393704" header="0.31496062992125984" footer="0.31496062992125984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A10" sqref="A10"/>
    </sheetView>
  </sheetViews>
  <sheetFormatPr baseColWidth="10" defaultRowHeight="15" x14ac:dyDescent="0.25"/>
  <cols>
    <col min="1" max="1" width="11.42578125" style="28" customWidth="1"/>
    <col min="2" max="2" width="41.42578125" customWidth="1"/>
    <col min="3" max="3" width="15.140625" customWidth="1"/>
    <col min="4" max="4" width="15.28515625" customWidth="1"/>
    <col min="5" max="7" width="16" customWidth="1"/>
    <col min="8" max="8" width="14" customWidth="1"/>
  </cols>
  <sheetData>
    <row r="1" spans="1:8" ht="18.75" x14ac:dyDescent="0.3">
      <c r="A1" s="75" t="s">
        <v>187</v>
      </c>
      <c r="B1" s="75"/>
      <c r="C1" s="75"/>
      <c r="D1" s="75"/>
      <c r="E1" s="75"/>
      <c r="F1" s="75"/>
      <c r="G1" s="75"/>
      <c r="H1" s="75"/>
    </row>
    <row r="2" spans="1:8" ht="5.25" customHeight="1" x14ac:dyDescent="0.3">
      <c r="B2" s="29"/>
      <c r="C2" s="30"/>
      <c r="D2" s="30"/>
      <c r="E2" s="30"/>
      <c r="F2" s="31"/>
      <c r="G2" s="31"/>
      <c r="H2" s="31"/>
    </row>
    <row r="3" spans="1:8" ht="18.75" x14ac:dyDescent="0.3">
      <c r="A3" s="75" t="s">
        <v>317</v>
      </c>
      <c r="B3" s="75"/>
      <c r="C3" s="75"/>
      <c r="D3" s="75"/>
      <c r="E3" s="75"/>
      <c r="F3" s="75"/>
      <c r="G3" s="75"/>
      <c r="H3" s="75"/>
    </row>
    <row r="4" spans="1:8" ht="18.75" x14ac:dyDescent="0.3">
      <c r="A4" s="75" t="s">
        <v>398</v>
      </c>
      <c r="B4" s="75"/>
      <c r="C4" s="75"/>
      <c r="D4" s="75"/>
      <c r="E4" s="75"/>
      <c r="F4" s="75"/>
      <c r="G4" s="75"/>
      <c r="H4" s="75"/>
    </row>
    <row r="5" spans="1:8" ht="18.75" x14ac:dyDescent="0.3">
      <c r="A5" s="75" t="s">
        <v>555</v>
      </c>
      <c r="B5" s="75"/>
      <c r="C5" s="75"/>
      <c r="D5" s="75"/>
      <c r="E5" s="75"/>
      <c r="F5" s="75"/>
      <c r="G5" s="75"/>
      <c r="H5" s="75"/>
    </row>
    <row r="7" spans="1:8" s="19" customFormat="1" x14ac:dyDescent="0.25">
      <c r="B7" s="19" t="s">
        <v>0</v>
      </c>
      <c r="C7" s="19" t="s">
        <v>319</v>
      </c>
      <c r="D7" s="19" t="s">
        <v>320</v>
      </c>
      <c r="E7" s="19" t="s">
        <v>319</v>
      </c>
      <c r="F7" s="19" t="s">
        <v>319</v>
      </c>
      <c r="G7" s="19" t="s">
        <v>319</v>
      </c>
      <c r="H7" s="19" t="s">
        <v>210</v>
      </c>
    </row>
    <row r="8" spans="1:8" s="19" customFormat="1" x14ac:dyDescent="0.25">
      <c r="C8" s="19" t="s">
        <v>238</v>
      </c>
      <c r="D8" s="19" t="s">
        <v>321</v>
      </c>
      <c r="E8" s="19" t="s">
        <v>239</v>
      </c>
      <c r="F8" s="19" t="s">
        <v>240</v>
      </c>
      <c r="G8" s="19" t="s">
        <v>242</v>
      </c>
    </row>
    <row r="9" spans="1:8" s="19" customFormat="1" x14ac:dyDescent="0.25">
      <c r="C9" s="19">
        <v>-1</v>
      </c>
      <c r="D9" s="19">
        <v>-2</v>
      </c>
      <c r="E9" s="19" t="s">
        <v>322</v>
      </c>
      <c r="F9" s="19">
        <v>-4</v>
      </c>
      <c r="G9" s="19">
        <v>-5</v>
      </c>
      <c r="H9" s="19" t="s">
        <v>399</v>
      </c>
    </row>
    <row r="10" spans="1:8" s="19" customFormat="1" x14ac:dyDescent="0.25">
      <c r="A10" s="19" t="s">
        <v>400</v>
      </c>
      <c r="B10" s="19" t="s">
        <v>401</v>
      </c>
      <c r="C10" s="19" t="s">
        <v>326</v>
      </c>
      <c r="D10" s="19" t="s">
        <v>326</v>
      </c>
      <c r="E10" s="19" t="s">
        <v>326</v>
      </c>
      <c r="F10" s="19" t="s">
        <v>326</v>
      </c>
      <c r="G10" s="19" t="s">
        <v>326</v>
      </c>
      <c r="H10" s="19" t="s">
        <v>402</v>
      </c>
    </row>
    <row r="12" spans="1:8" x14ac:dyDescent="0.25">
      <c r="A12" s="28">
        <v>3</v>
      </c>
      <c r="B12" t="s">
        <v>403</v>
      </c>
      <c r="C12" s="27">
        <v>424689787.51999998</v>
      </c>
      <c r="D12" s="27">
        <v>13132860.060000001</v>
      </c>
      <c r="E12" s="27">
        <v>437822647.57999998</v>
      </c>
      <c r="F12" s="27">
        <v>157525033.05000001</v>
      </c>
      <c r="G12" s="27">
        <v>157525033.05000001</v>
      </c>
      <c r="H12" s="27">
        <v>280297614.52999997</v>
      </c>
    </row>
    <row r="13" spans="1:8" x14ac:dyDescent="0.25">
      <c r="A13" s="28">
        <v>3.1</v>
      </c>
      <c r="B13" t="s">
        <v>404</v>
      </c>
      <c r="C13" s="27">
        <v>424689787.51999998</v>
      </c>
      <c r="D13" s="27">
        <v>13132860.060000001</v>
      </c>
      <c r="E13" s="27">
        <v>437822647.57999998</v>
      </c>
      <c r="F13" s="27">
        <v>157525033.05000001</v>
      </c>
      <c r="G13" s="27">
        <v>157525033.05000001</v>
      </c>
      <c r="H13" s="27">
        <v>280297614.52999997</v>
      </c>
    </row>
    <row r="14" spans="1:8" x14ac:dyDescent="0.25">
      <c r="A14" s="28" t="s">
        <v>82</v>
      </c>
      <c r="B14" t="s">
        <v>405</v>
      </c>
      <c r="C14" s="27">
        <v>424689787.51999998</v>
      </c>
      <c r="D14" s="27">
        <v>13132860.060000001</v>
      </c>
      <c r="E14" s="27">
        <v>437822647.57999998</v>
      </c>
      <c r="F14" s="27">
        <v>157525033.05000001</v>
      </c>
      <c r="G14" s="27">
        <v>157525033.05000001</v>
      </c>
      <c r="H14" s="27">
        <v>280297614.52999997</v>
      </c>
    </row>
    <row r="15" spans="1:8" x14ac:dyDescent="0.25">
      <c r="A15" s="28" t="s">
        <v>406</v>
      </c>
      <c r="B15" t="s">
        <v>407</v>
      </c>
      <c r="C15" s="27">
        <v>424689787.51999998</v>
      </c>
      <c r="D15" s="27">
        <v>13132860.060000001</v>
      </c>
      <c r="E15" s="27">
        <v>437822647.57999998</v>
      </c>
      <c r="F15" s="27">
        <v>157525033.05000001</v>
      </c>
      <c r="G15" s="27">
        <v>157525033.05000001</v>
      </c>
      <c r="H15" s="27">
        <v>280297614.52999997</v>
      </c>
    </row>
    <row r="16" spans="1:8" x14ac:dyDescent="0.25">
      <c r="A16" s="28" t="s">
        <v>408</v>
      </c>
      <c r="B16" t="s">
        <v>409</v>
      </c>
      <c r="C16" s="27">
        <v>424689787.51999998</v>
      </c>
      <c r="D16" s="27">
        <v>13132860.060000001</v>
      </c>
      <c r="E16" s="27">
        <v>437822647.57999998</v>
      </c>
      <c r="F16" s="27">
        <v>157525033.05000001</v>
      </c>
      <c r="G16" s="27">
        <v>157525033.05000001</v>
      </c>
      <c r="H16" s="27">
        <v>280297614.52999997</v>
      </c>
    </row>
    <row r="17" spans="1:8" x14ac:dyDescent="0.25">
      <c r="B17" t="s">
        <v>410</v>
      </c>
      <c r="C17" s="27"/>
      <c r="D17" s="27"/>
      <c r="E17" s="27"/>
      <c r="F17" s="27"/>
      <c r="G17" s="27"/>
      <c r="H17" s="27"/>
    </row>
    <row r="18" spans="1:8" x14ac:dyDescent="0.25">
      <c r="A18" s="28" t="s">
        <v>411</v>
      </c>
      <c r="B18" t="s">
        <v>412</v>
      </c>
      <c r="C18" s="27">
        <v>424689787.51999998</v>
      </c>
      <c r="D18" s="27">
        <v>13132860.060000001</v>
      </c>
      <c r="E18" s="27">
        <v>437822647.57999998</v>
      </c>
      <c r="F18" s="27">
        <v>157525033.05000001</v>
      </c>
      <c r="G18" s="27">
        <v>157525033.05000001</v>
      </c>
      <c r="H18" s="27">
        <v>280297614.52999997</v>
      </c>
    </row>
    <row r="19" spans="1:8" x14ac:dyDescent="0.25">
      <c r="A19" s="28">
        <v>1</v>
      </c>
      <c r="B19" t="s">
        <v>413</v>
      </c>
      <c r="C19" s="27">
        <v>19028313</v>
      </c>
      <c r="D19" s="27">
        <v>614605.57999999996</v>
      </c>
      <c r="E19" s="27">
        <v>19642918.579999998</v>
      </c>
      <c r="F19" s="27">
        <v>7855641.1799999997</v>
      </c>
      <c r="G19" s="27">
        <v>7855641.1799999997</v>
      </c>
      <c r="H19" s="27">
        <v>11787277.4</v>
      </c>
    </row>
    <row r="20" spans="1:8" x14ac:dyDescent="0.25">
      <c r="A20" s="28">
        <v>2</v>
      </c>
      <c r="B20" t="s">
        <v>554</v>
      </c>
      <c r="C20" s="27">
        <v>105447091.75</v>
      </c>
      <c r="D20" s="27">
        <v>2290729.08</v>
      </c>
      <c r="E20" s="27">
        <v>107737820.83</v>
      </c>
      <c r="F20" s="27">
        <v>48970418.829999998</v>
      </c>
      <c r="G20" s="27">
        <v>48970418.829999998</v>
      </c>
      <c r="H20" s="27">
        <v>58767402</v>
      </c>
    </row>
    <row r="21" spans="1:8" x14ac:dyDescent="0.25">
      <c r="A21" s="28">
        <v>3</v>
      </c>
      <c r="B21" t="s">
        <v>414</v>
      </c>
      <c r="C21" s="27">
        <v>33864497</v>
      </c>
      <c r="D21" s="27">
        <v>11513256.27</v>
      </c>
      <c r="E21" s="27">
        <v>45377753.270000003</v>
      </c>
      <c r="F21" s="27">
        <v>19877541.800000001</v>
      </c>
      <c r="G21" s="27">
        <v>19877541.800000001</v>
      </c>
      <c r="H21" s="27">
        <v>25500211.469999999</v>
      </c>
    </row>
    <row r="22" spans="1:8" x14ac:dyDescent="0.25">
      <c r="A22" s="28">
        <v>4</v>
      </c>
      <c r="B22" t="s">
        <v>415</v>
      </c>
      <c r="C22" s="27">
        <v>161265997.91</v>
      </c>
      <c r="D22" s="27">
        <v>4176671.5</v>
      </c>
      <c r="E22" s="27">
        <v>165442669.41</v>
      </c>
      <c r="F22" s="27">
        <v>45890422.810000002</v>
      </c>
      <c r="G22" s="27">
        <v>45890422.810000002</v>
      </c>
      <c r="H22" s="27">
        <v>119552246.59999999</v>
      </c>
    </row>
    <row r="23" spans="1:8" x14ac:dyDescent="0.25">
      <c r="B23" t="s">
        <v>416</v>
      </c>
      <c r="C23" s="27"/>
      <c r="D23" s="27"/>
      <c r="E23" s="27"/>
      <c r="F23" s="27"/>
      <c r="G23" s="27"/>
      <c r="H23" s="27"/>
    </row>
    <row r="24" spans="1:8" x14ac:dyDescent="0.25">
      <c r="A24" s="28">
        <v>5</v>
      </c>
      <c r="B24" t="s">
        <v>417</v>
      </c>
      <c r="C24" s="27">
        <v>3744542.67</v>
      </c>
      <c r="D24" s="27">
        <v>595975</v>
      </c>
      <c r="E24" s="27">
        <v>4340517.67</v>
      </c>
      <c r="F24" s="27">
        <v>1915920.59</v>
      </c>
      <c r="G24" s="27">
        <v>1915920.59</v>
      </c>
      <c r="H24" s="27">
        <v>2424597.08</v>
      </c>
    </row>
    <row r="25" spans="1:8" x14ac:dyDescent="0.25">
      <c r="A25" s="28">
        <v>6</v>
      </c>
      <c r="B25" t="s">
        <v>418</v>
      </c>
      <c r="C25" s="27">
        <v>57803687.859999999</v>
      </c>
      <c r="D25" s="27">
        <v>-5937222.6600000001</v>
      </c>
      <c r="E25" s="27">
        <v>51866465.200000003</v>
      </c>
      <c r="F25" s="27">
        <v>17468894.809999999</v>
      </c>
      <c r="G25" s="27">
        <v>17468894.809999999</v>
      </c>
      <c r="H25" s="27">
        <v>34397570.390000001</v>
      </c>
    </row>
    <row r="26" spans="1:8" x14ac:dyDescent="0.25">
      <c r="A26" s="28">
        <v>7</v>
      </c>
      <c r="B26" t="s">
        <v>419</v>
      </c>
      <c r="C26" s="27">
        <v>22562400.329999998</v>
      </c>
      <c r="D26" s="27">
        <v>340850.69</v>
      </c>
      <c r="E26" s="27">
        <v>22903251.02</v>
      </c>
      <c r="F26" s="27">
        <v>8249331.9900000002</v>
      </c>
      <c r="G26" s="27">
        <v>8249331.9900000002</v>
      </c>
      <c r="H26" s="27">
        <v>14653919.029999999</v>
      </c>
    </row>
    <row r="27" spans="1:8" x14ac:dyDescent="0.25">
      <c r="A27" s="28">
        <v>8</v>
      </c>
      <c r="B27" t="s">
        <v>420</v>
      </c>
      <c r="C27" s="27">
        <v>4041755</v>
      </c>
      <c r="D27" s="27">
        <v>188554.59</v>
      </c>
      <c r="E27" s="27">
        <v>4230309.59</v>
      </c>
      <c r="F27" s="27">
        <v>1609346.8</v>
      </c>
      <c r="G27" s="27">
        <v>1609346.8</v>
      </c>
      <c r="H27" s="27">
        <v>2620962.79</v>
      </c>
    </row>
    <row r="28" spans="1:8" x14ac:dyDescent="0.25">
      <c r="A28" s="28">
        <v>9</v>
      </c>
      <c r="B28" t="s">
        <v>421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1:8" x14ac:dyDescent="0.25">
      <c r="B29" t="s">
        <v>422</v>
      </c>
      <c r="C29" s="27"/>
      <c r="D29" s="27"/>
      <c r="E29" s="27"/>
      <c r="F29" s="27"/>
      <c r="G29" s="27"/>
      <c r="H29" s="27"/>
    </row>
    <row r="30" spans="1:8" x14ac:dyDescent="0.25">
      <c r="A30" s="28">
        <v>10</v>
      </c>
      <c r="B30" t="s">
        <v>423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x14ac:dyDescent="0.25">
      <c r="A31" s="28">
        <v>11</v>
      </c>
      <c r="B31" t="s">
        <v>424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1:8" x14ac:dyDescent="0.25">
      <c r="A32" s="28">
        <v>12</v>
      </c>
      <c r="B32" t="s">
        <v>425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</row>
    <row r="33" spans="1:8" x14ac:dyDescent="0.25">
      <c r="A33" s="28">
        <v>13</v>
      </c>
      <c r="B33" t="s">
        <v>426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1:8" x14ac:dyDescent="0.25">
      <c r="A34" s="28">
        <v>14</v>
      </c>
      <c r="B34" t="s">
        <v>427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</row>
    <row r="35" spans="1:8" x14ac:dyDescent="0.25">
      <c r="A35" s="28">
        <v>15</v>
      </c>
      <c r="B35" t="s">
        <v>428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1:8" x14ac:dyDescent="0.25">
      <c r="A36" s="28">
        <v>16</v>
      </c>
      <c r="B36" t="s">
        <v>429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1:8" x14ac:dyDescent="0.25">
      <c r="A37" s="28">
        <v>17</v>
      </c>
      <c r="B37" t="s">
        <v>430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x14ac:dyDescent="0.25">
      <c r="A38" s="28">
        <v>18</v>
      </c>
      <c r="B38" t="s">
        <v>431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1:8" x14ac:dyDescent="0.25">
      <c r="A39" s="28">
        <v>19</v>
      </c>
      <c r="B39" t="s">
        <v>432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1:8" x14ac:dyDescent="0.25">
      <c r="A40" s="28">
        <v>20</v>
      </c>
      <c r="B40" t="s">
        <v>433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x14ac:dyDescent="0.25">
      <c r="A41" s="28">
        <v>21</v>
      </c>
      <c r="B41" t="s">
        <v>434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5">
      <c r="A42" s="28">
        <v>22</v>
      </c>
      <c r="B42" t="s">
        <v>435</v>
      </c>
      <c r="C42" s="27">
        <v>16931502</v>
      </c>
      <c r="D42" s="27">
        <v>-650559.99</v>
      </c>
      <c r="E42" s="27">
        <v>16280942.01</v>
      </c>
      <c r="F42" s="27">
        <v>5687514.2400000002</v>
      </c>
      <c r="G42" s="27">
        <v>5687514.2400000002</v>
      </c>
      <c r="H42" s="27">
        <v>10593427.77</v>
      </c>
    </row>
    <row r="43" spans="1:8" x14ac:dyDescent="0.25">
      <c r="A43" s="28">
        <v>23</v>
      </c>
      <c r="B43" t="s">
        <v>436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x14ac:dyDescent="0.25">
      <c r="A44" s="28">
        <v>24</v>
      </c>
      <c r="B44" t="s">
        <v>437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5">
      <c r="C45" s="27" t="s">
        <v>396</v>
      </c>
      <c r="D45" s="27" t="s">
        <v>396</v>
      </c>
      <c r="E45" s="27" t="s">
        <v>396</v>
      </c>
      <c r="F45" s="27" t="s">
        <v>396</v>
      </c>
      <c r="G45" s="27" t="s">
        <v>396</v>
      </c>
      <c r="H45" s="27" t="s">
        <v>396</v>
      </c>
    </row>
    <row r="46" spans="1:8" x14ac:dyDescent="0.25">
      <c r="B46" t="s">
        <v>397</v>
      </c>
      <c r="C46" s="27">
        <v>424689787.51999998</v>
      </c>
      <c r="D46" s="27">
        <v>13132860.060000001</v>
      </c>
      <c r="E46" s="27">
        <v>437822647.57999998</v>
      </c>
      <c r="F46" s="27">
        <v>157525033.05000001</v>
      </c>
      <c r="G46" s="27">
        <v>157525033.05000001</v>
      </c>
      <c r="H46" s="27">
        <v>280297614.52999997</v>
      </c>
    </row>
    <row r="47" spans="1:8" x14ac:dyDescent="0.25">
      <c r="C47" t="s">
        <v>396</v>
      </c>
      <c r="D47" t="s">
        <v>396</v>
      </c>
      <c r="E47" t="s">
        <v>396</v>
      </c>
      <c r="F47" t="s">
        <v>396</v>
      </c>
      <c r="G47" t="s">
        <v>396</v>
      </c>
      <c r="H47" t="s">
        <v>396</v>
      </c>
    </row>
    <row r="48" spans="1:8" x14ac:dyDescent="0.25">
      <c r="C48" s="27"/>
      <c r="D48" s="27"/>
      <c r="E48" s="27"/>
      <c r="F48" s="27"/>
      <c r="G48" s="27"/>
      <c r="H48" s="27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Normal="100" zoomScaleSheetLayoutView="100" workbookViewId="0">
      <selection activeCell="A8" sqref="A8"/>
    </sheetView>
  </sheetViews>
  <sheetFormatPr baseColWidth="10" defaultRowHeight="15" x14ac:dyDescent="0.25"/>
  <cols>
    <col min="1" max="1" width="6" style="1" bestFit="1" customWidth="1"/>
    <col min="2" max="2" width="44.28515625" style="28" customWidth="1"/>
    <col min="3" max="8" width="16" customWidth="1"/>
  </cols>
  <sheetData>
    <row r="1" spans="1:8" ht="18.75" x14ac:dyDescent="0.3">
      <c r="A1" s="75" t="s">
        <v>187</v>
      </c>
      <c r="B1" s="75"/>
      <c r="C1" s="75"/>
      <c r="D1" s="75"/>
      <c r="E1" s="75"/>
      <c r="F1" s="75"/>
      <c r="G1" s="75"/>
      <c r="H1" s="75"/>
    </row>
    <row r="2" spans="1:8" ht="18.75" x14ac:dyDescent="0.3">
      <c r="A2" s="75" t="s">
        <v>317</v>
      </c>
      <c r="B2" s="75"/>
      <c r="C2" s="75"/>
      <c r="D2" s="75"/>
      <c r="E2" s="75"/>
      <c r="F2" s="75"/>
      <c r="G2" s="75"/>
      <c r="H2" s="75"/>
    </row>
    <row r="3" spans="1:8" ht="18.75" x14ac:dyDescent="0.3">
      <c r="A3" s="75" t="s">
        <v>438</v>
      </c>
      <c r="B3" s="75"/>
      <c r="C3" s="75"/>
      <c r="D3" s="75"/>
      <c r="E3" s="75"/>
      <c r="F3" s="75"/>
      <c r="G3" s="75"/>
      <c r="H3" s="75"/>
    </row>
    <row r="4" spans="1:8" ht="18.75" x14ac:dyDescent="0.3">
      <c r="A4" s="75" t="s">
        <v>555</v>
      </c>
      <c r="B4" s="75"/>
      <c r="C4" s="75"/>
      <c r="D4" s="75"/>
      <c r="E4" s="75"/>
      <c r="F4" s="75"/>
      <c r="G4" s="75"/>
      <c r="H4" s="75"/>
    </row>
    <row r="5" spans="1:8" s="19" customFormat="1" ht="11.25" customHeight="1" x14ac:dyDescent="0.25">
      <c r="B5" s="61"/>
    </row>
    <row r="6" spans="1:8" s="19" customFormat="1" x14ac:dyDescent="0.25">
      <c r="B6" s="61"/>
      <c r="C6" s="19" t="s">
        <v>319</v>
      </c>
      <c r="D6" s="19" t="s">
        <v>320</v>
      </c>
      <c r="E6" s="19" t="s">
        <v>319</v>
      </c>
      <c r="F6" s="19" t="s">
        <v>319</v>
      </c>
      <c r="G6" s="19" t="s">
        <v>319</v>
      </c>
      <c r="H6" s="19" t="s">
        <v>210</v>
      </c>
    </row>
    <row r="7" spans="1:8" s="19" customFormat="1" x14ac:dyDescent="0.25">
      <c r="B7" s="19" t="s">
        <v>0</v>
      </c>
      <c r="C7" s="19" t="s">
        <v>238</v>
      </c>
      <c r="D7" s="19" t="s">
        <v>321</v>
      </c>
      <c r="E7" s="19" t="s">
        <v>239</v>
      </c>
      <c r="F7" s="19" t="s">
        <v>240</v>
      </c>
      <c r="G7" s="19" t="s">
        <v>242</v>
      </c>
    </row>
    <row r="8" spans="1:8" s="19" customFormat="1" x14ac:dyDescent="0.25">
      <c r="B8" s="61"/>
      <c r="C8" s="19">
        <v>-1</v>
      </c>
      <c r="D8" s="19">
        <v>-2</v>
      </c>
      <c r="E8" s="19" t="s">
        <v>322</v>
      </c>
      <c r="F8" s="19">
        <v>-4</v>
      </c>
      <c r="G8" s="19">
        <v>-5</v>
      </c>
      <c r="H8" s="19" t="s">
        <v>439</v>
      </c>
    </row>
    <row r="9" spans="1:8" s="19" customFormat="1" ht="5.25" customHeight="1" x14ac:dyDescent="0.25">
      <c r="A9" s="19" t="s">
        <v>440</v>
      </c>
      <c r="B9" s="61" t="s">
        <v>441</v>
      </c>
      <c r="C9" s="19" t="s">
        <v>326</v>
      </c>
      <c r="D9" s="19" t="s">
        <v>326</v>
      </c>
      <c r="E9" s="19" t="s">
        <v>326</v>
      </c>
      <c r="F9" s="19" t="s">
        <v>326</v>
      </c>
      <c r="G9" s="19" t="s">
        <v>326</v>
      </c>
      <c r="H9" s="19" t="s">
        <v>402</v>
      </c>
    </row>
    <row r="10" spans="1:8" ht="7.5" customHeight="1" x14ac:dyDescent="0.25">
      <c r="C10" s="27"/>
      <c r="D10" s="27"/>
      <c r="E10" s="27"/>
      <c r="F10" s="27"/>
      <c r="G10" s="27"/>
      <c r="H10" s="27"/>
    </row>
    <row r="11" spans="1:8" x14ac:dyDescent="0.25">
      <c r="A11" s="1">
        <v>1</v>
      </c>
      <c r="B11" s="28" t="s">
        <v>442</v>
      </c>
      <c r="C11" s="27">
        <v>424689787.51999998</v>
      </c>
      <c r="D11" s="27">
        <v>13132860.060000001</v>
      </c>
      <c r="E11" s="27">
        <v>437822647.57999998</v>
      </c>
      <c r="F11" s="27">
        <v>157525033.05000001</v>
      </c>
      <c r="G11" s="27">
        <v>157525033.05000001</v>
      </c>
      <c r="H11" s="27">
        <v>280297614.52999997</v>
      </c>
    </row>
    <row r="12" spans="1:8" x14ac:dyDescent="0.25">
      <c r="C12" s="27"/>
      <c r="D12" s="27"/>
      <c r="E12" s="27"/>
      <c r="F12" s="27"/>
      <c r="G12" s="27"/>
      <c r="H12" s="27"/>
    </row>
    <row r="13" spans="1:8" x14ac:dyDescent="0.25">
      <c r="A13" s="1">
        <v>1.1000000000000001</v>
      </c>
      <c r="B13" s="28" t="s">
        <v>443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x14ac:dyDescent="0.25">
      <c r="A14" s="1">
        <v>1.2</v>
      </c>
      <c r="B14" s="28" t="s">
        <v>444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x14ac:dyDescent="0.25">
      <c r="A15" s="1">
        <v>1.3</v>
      </c>
      <c r="B15" s="28" t="s">
        <v>445</v>
      </c>
      <c r="C15" s="27">
        <v>424689787.51999998</v>
      </c>
      <c r="D15" s="27">
        <v>13132860.060000001</v>
      </c>
      <c r="E15" s="27">
        <v>437822647.57999998</v>
      </c>
      <c r="F15" s="27">
        <v>157525033.05000001</v>
      </c>
      <c r="G15" s="27">
        <v>157525033.05000001</v>
      </c>
      <c r="H15" s="27">
        <v>280297614.52999997</v>
      </c>
    </row>
    <row r="16" spans="1:8" x14ac:dyDescent="0.25">
      <c r="A16" s="1">
        <v>1.4</v>
      </c>
      <c r="B16" s="28" t="s">
        <v>446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x14ac:dyDescent="0.25">
      <c r="A17" s="1">
        <v>1.5</v>
      </c>
      <c r="B17" s="28" t="s">
        <v>447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x14ac:dyDescent="0.25">
      <c r="A18" s="1">
        <v>1.6</v>
      </c>
      <c r="B18" s="28" t="s">
        <v>448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</row>
    <row r="19" spans="1:8" x14ac:dyDescent="0.25">
      <c r="A19" s="1">
        <v>1.7</v>
      </c>
      <c r="B19" s="28" t="s">
        <v>556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1:8" x14ac:dyDescent="0.25">
      <c r="A20" s="1">
        <v>1.8</v>
      </c>
      <c r="B20" s="28" t="s">
        <v>13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1:8" x14ac:dyDescent="0.25">
      <c r="C21" s="27"/>
      <c r="D21" s="27"/>
      <c r="E21" s="27"/>
      <c r="F21" s="27"/>
      <c r="G21" s="27"/>
      <c r="H21" s="27"/>
    </row>
    <row r="22" spans="1:8" x14ac:dyDescent="0.25">
      <c r="A22" s="1">
        <v>2</v>
      </c>
      <c r="B22" s="28" t="s">
        <v>449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x14ac:dyDescent="0.25">
      <c r="C23" s="27"/>
      <c r="D23" s="27"/>
      <c r="E23" s="27"/>
      <c r="F23" s="27"/>
      <c r="G23" s="27"/>
      <c r="H23" s="27"/>
    </row>
    <row r="24" spans="1:8" x14ac:dyDescent="0.25">
      <c r="A24" s="1">
        <v>2.1</v>
      </c>
      <c r="B24" s="28" t="s">
        <v>450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x14ac:dyDescent="0.25">
      <c r="A25" s="1">
        <v>2.2000000000000002</v>
      </c>
      <c r="B25" s="28" t="s">
        <v>451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</row>
    <row r="26" spans="1:8" x14ac:dyDescent="0.25">
      <c r="A26" s="1">
        <v>2.2999999999999998</v>
      </c>
      <c r="B26" s="28" t="s">
        <v>452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x14ac:dyDescent="0.25">
      <c r="A27" s="1">
        <v>2.4</v>
      </c>
      <c r="B27" s="28" t="s">
        <v>557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1:8" x14ac:dyDescent="0.25">
      <c r="C28" s="27"/>
      <c r="D28" s="27"/>
      <c r="E28" s="27"/>
      <c r="F28" s="27"/>
      <c r="G28" s="27"/>
      <c r="H28" s="27"/>
    </row>
    <row r="29" spans="1:8" x14ac:dyDescent="0.25">
      <c r="A29" s="1">
        <v>2.5</v>
      </c>
      <c r="B29" s="28" t="s">
        <v>453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8" x14ac:dyDescent="0.25">
      <c r="A30" s="1">
        <v>2.6</v>
      </c>
      <c r="B30" s="28" t="s">
        <v>454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</row>
    <row r="31" spans="1:8" x14ac:dyDescent="0.25">
      <c r="A31" s="1">
        <v>2.7</v>
      </c>
      <c r="B31" s="28" t="s">
        <v>455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</row>
    <row r="32" spans="1:8" x14ac:dyDescent="0.25">
      <c r="C32" s="27"/>
      <c r="D32" s="27"/>
      <c r="E32" s="27"/>
      <c r="F32" s="27"/>
      <c r="G32" s="27"/>
      <c r="H32" s="27"/>
    </row>
    <row r="33" spans="1:8" x14ac:dyDescent="0.25">
      <c r="A33" s="1">
        <v>3</v>
      </c>
      <c r="B33" s="28" t="s">
        <v>456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1:8" ht="9" customHeight="1" x14ac:dyDescent="0.25">
      <c r="C34" s="27"/>
      <c r="D34" s="27"/>
      <c r="E34" s="27"/>
      <c r="F34" s="27"/>
      <c r="G34" s="27"/>
      <c r="H34" s="27"/>
    </row>
    <row r="35" spans="1:8" x14ac:dyDescent="0.25">
      <c r="A35" s="1">
        <v>3.1</v>
      </c>
      <c r="B35" s="28" t="s">
        <v>558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1:8" x14ac:dyDescent="0.25">
      <c r="A36" s="1">
        <v>3.2</v>
      </c>
      <c r="B36" s="28" t="s">
        <v>457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</row>
    <row r="37" spans="1:8" x14ac:dyDescent="0.25">
      <c r="A37" s="1">
        <v>3.3</v>
      </c>
      <c r="B37" s="28" t="s">
        <v>458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x14ac:dyDescent="0.25">
      <c r="A38" s="1">
        <v>3.4</v>
      </c>
      <c r="B38" s="28" t="s">
        <v>459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</row>
    <row r="39" spans="1:8" x14ac:dyDescent="0.25">
      <c r="A39" s="1">
        <v>3.5</v>
      </c>
      <c r="B39" s="28" t="s">
        <v>281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1:8" x14ac:dyDescent="0.25">
      <c r="A40" s="1">
        <v>3.6</v>
      </c>
      <c r="B40" s="28" t="s">
        <v>460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x14ac:dyDescent="0.25">
      <c r="A41" s="1">
        <v>3.7</v>
      </c>
      <c r="B41" s="28" t="s">
        <v>461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5">
      <c r="A42" s="1">
        <v>3.8</v>
      </c>
      <c r="B42" s="28" t="s">
        <v>462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5">
      <c r="A43" s="1">
        <v>3.9</v>
      </c>
      <c r="B43" s="28" t="s">
        <v>463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x14ac:dyDescent="0.25">
      <c r="B44" s="28" t="s">
        <v>464</v>
      </c>
      <c r="C44" s="27"/>
      <c r="D44" s="27"/>
      <c r="E44" s="27"/>
      <c r="F44" s="27"/>
      <c r="G44" s="27"/>
      <c r="H44" s="27"/>
    </row>
    <row r="45" spans="1:8" ht="7.5" customHeight="1" x14ac:dyDescent="0.25">
      <c r="C45" s="27"/>
      <c r="D45" s="27"/>
      <c r="E45" s="27"/>
      <c r="F45" s="27"/>
      <c r="G45" s="27"/>
      <c r="H45" s="27"/>
    </row>
    <row r="46" spans="1:8" x14ac:dyDescent="0.25">
      <c r="A46" s="1">
        <v>4</v>
      </c>
      <c r="B46" s="28" t="s">
        <v>465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1:8" x14ac:dyDescent="0.25">
      <c r="B47" s="28" t="s">
        <v>315</v>
      </c>
      <c r="C47" s="27"/>
      <c r="D47" s="27"/>
      <c r="E47" s="27"/>
      <c r="F47" s="27"/>
      <c r="G47" s="27"/>
      <c r="H47" s="27"/>
    </row>
    <row r="48" spans="1:8" ht="6" customHeight="1" x14ac:dyDescent="0.25">
      <c r="C48" s="27"/>
      <c r="D48" s="27"/>
      <c r="E48" s="27"/>
      <c r="F48" s="27"/>
      <c r="G48" s="27"/>
      <c r="H48" s="27"/>
    </row>
    <row r="49" spans="1:8" x14ac:dyDescent="0.25">
      <c r="A49" s="1">
        <v>4.0999999999999996</v>
      </c>
      <c r="B49" s="28" t="s">
        <v>466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</row>
    <row r="50" spans="1:8" x14ac:dyDescent="0.25">
      <c r="B50" s="28" t="s">
        <v>467</v>
      </c>
      <c r="C50" s="27"/>
      <c r="D50" s="27"/>
      <c r="E50" s="27"/>
      <c r="F50" s="27"/>
      <c r="G50" s="27"/>
      <c r="H50" s="27"/>
    </row>
    <row r="51" spans="1:8" x14ac:dyDescent="0.25">
      <c r="A51" s="1">
        <v>4.2</v>
      </c>
      <c r="B51" s="28" t="s">
        <v>468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</row>
    <row r="52" spans="1:8" x14ac:dyDescent="0.25">
      <c r="B52" s="28" t="s">
        <v>469</v>
      </c>
      <c r="C52" s="27"/>
      <c r="D52" s="27"/>
      <c r="E52" s="27"/>
      <c r="F52" s="27"/>
      <c r="G52" s="27"/>
      <c r="H52" s="27"/>
    </row>
    <row r="53" spans="1:8" x14ac:dyDescent="0.25">
      <c r="B53" s="28" t="s">
        <v>470</v>
      </c>
      <c r="C53" s="27"/>
      <c r="D53" s="27"/>
      <c r="E53" s="27"/>
      <c r="F53" s="27"/>
      <c r="G53" s="27"/>
      <c r="H53" s="27"/>
    </row>
    <row r="54" spans="1:8" x14ac:dyDescent="0.25">
      <c r="A54" s="1">
        <v>4.3</v>
      </c>
      <c r="B54" s="28" t="s">
        <v>471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5">
      <c r="A55" s="1">
        <v>4.4000000000000004</v>
      </c>
      <c r="B55" s="28" t="s">
        <v>314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x14ac:dyDescent="0.25">
      <c r="B56" s="28" t="s">
        <v>315</v>
      </c>
      <c r="C56" s="27"/>
      <c r="D56" s="27"/>
      <c r="E56" s="27"/>
      <c r="F56" s="27"/>
      <c r="G56" s="27"/>
      <c r="H56" s="27"/>
    </row>
    <row r="57" spans="1:8" x14ac:dyDescent="0.25">
      <c r="C57" s="27" t="s">
        <v>396</v>
      </c>
      <c r="D57" s="27" t="s">
        <v>396</v>
      </c>
      <c r="E57" s="27" t="s">
        <v>396</v>
      </c>
      <c r="F57" s="27" t="s">
        <v>396</v>
      </c>
      <c r="G57" s="27" t="s">
        <v>396</v>
      </c>
      <c r="H57" s="27" t="s">
        <v>396</v>
      </c>
    </row>
    <row r="58" spans="1:8" x14ac:dyDescent="0.25">
      <c r="B58" s="28" t="s">
        <v>397</v>
      </c>
      <c r="C58" s="27">
        <v>424689787.51999998</v>
      </c>
      <c r="D58" s="27">
        <v>13132860.060000001</v>
      </c>
      <c r="E58" s="27">
        <v>437822647.57999998</v>
      </c>
      <c r="F58" s="27">
        <v>157525033.05000001</v>
      </c>
      <c r="G58" s="27">
        <v>157525033.05000001</v>
      </c>
      <c r="H58" s="27">
        <v>280297614.52999997</v>
      </c>
    </row>
    <row r="59" spans="1:8" x14ac:dyDescent="0.25">
      <c r="C59" s="27" t="s">
        <v>396</v>
      </c>
      <c r="D59" s="27" t="s">
        <v>396</v>
      </c>
      <c r="E59" s="27" t="s">
        <v>396</v>
      </c>
      <c r="F59" s="27" t="s">
        <v>396</v>
      </c>
      <c r="G59" s="27" t="s">
        <v>396</v>
      </c>
      <c r="H59" s="27" t="s">
        <v>396</v>
      </c>
    </row>
    <row r="60" spans="1:8" x14ac:dyDescent="0.25">
      <c r="C60" s="27"/>
      <c r="D60" s="27"/>
      <c r="E60" s="27"/>
      <c r="F60" s="27"/>
      <c r="G60" s="27"/>
      <c r="H60" s="27"/>
    </row>
  </sheetData>
  <mergeCells count="4">
    <mergeCell ref="A1:H1"/>
    <mergeCell ref="A2:H2"/>
    <mergeCell ref="A3:H3"/>
    <mergeCell ref="A4:H4"/>
  </mergeCells>
  <printOptions horizontalCentered="1"/>
  <pageMargins left="0.59055118110236227" right="0.59055118110236227" top="0.78740157480314965" bottom="0.98425196850393704" header="0.31496062992125984" footer="0.31496062992125984"/>
  <pageSetup scale="63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1" max="1" width="3.28515625" bestFit="1" customWidth="1"/>
    <col min="2" max="2" width="35.85546875" customWidth="1"/>
    <col min="3" max="8" width="17.140625" customWidth="1"/>
  </cols>
  <sheetData>
    <row r="1" spans="1:8" ht="18.75" x14ac:dyDescent="0.3">
      <c r="A1" s="75" t="s">
        <v>187</v>
      </c>
      <c r="B1" s="75"/>
      <c r="C1" s="75"/>
      <c r="D1" s="75"/>
      <c r="E1" s="75"/>
      <c r="F1" s="75"/>
      <c r="G1" s="75"/>
      <c r="H1" s="75"/>
    </row>
    <row r="2" spans="1:8" ht="5.25" customHeight="1" x14ac:dyDescent="0.3">
      <c r="A2" s="1"/>
      <c r="B2" s="28"/>
      <c r="C2" s="30"/>
      <c r="D2" s="30"/>
      <c r="E2" s="30"/>
      <c r="F2" s="30"/>
      <c r="G2" s="31"/>
      <c r="H2" s="31"/>
    </row>
    <row r="3" spans="1:8" ht="18.75" x14ac:dyDescent="0.3">
      <c r="A3" s="75" t="s">
        <v>317</v>
      </c>
      <c r="B3" s="75"/>
      <c r="C3" s="75"/>
      <c r="D3" s="75"/>
      <c r="E3" s="75"/>
      <c r="F3" s="75"/>
      <c r="G3" s="75"/>
      <c r="H3" s="75"/>
    </row>
    <row r="4" spans="1:8" ht="18.75" x14ac:dyDescent="0.3">
      <c r="A4" s="75" t="s">
        <v>472</v>
      </c>
      <c r="B4" s="75"/>
      <c r="C4" s="75"/>
      <c r="D4" s="75"/>
      <c r="E4" s="75"/>
      <c r="F4" s="75"/>
      <c r="G4" s="75"/>
      <c r="H4" s="75"/>
    </row>
    <row r="5" spans="1:8" ht="18.75" x14ac:dyDescent="0.3">
      <c r="A5" s="75" t="s">
        <v>555</v>
      </c>
      <c r="B5" s="75"/>
      <c r="C5" s="75"/>
      <c r="D5" s="75"/>
      <c r="E5" s="75"/>
      <c r="F5" s="75"/>
      <c r="G5" s="75"/>
      <c r="H5" s="75"/>
    </row>
    <row r="6" spans="1:8" s="19" customFormat="1" x14ac:dyDescent="0.25"/>
    <row r="7" spans="1:8" s="19" customFormat="1" x14ac:dyDescent="0.25">
      <c r="C7" s="19" t="s">
        <v>319</v>
      </c>
      <c r="D7" s="19" t="s">
        <v>320</v>
      </c>
      <c r="E7" s="19" t="s">
        <v>319</v>
      </c>
      <c r="F7" s="19" t="s">
        <v>319</v>
      </c>
      <c r="G7" s="19" t="s">
        <v>319</v>
      </c>
      <c r="H7" s="19" t="s">
        <v>473</v>
      </c>
    </row>
    <row r="8" spans="1:8" s="19" customFormat="1" x14ac:dyDescent="0.25">
      <c r="B8" s="19" t="s">
        <v>0</v>
      </c>
      <c r="C8" s="19" t="s">
        <v>238</v>
      </c>
      <c r="D8" s="19" t="s">
        <v>321</v>
      </c>
      <c r="E8" s="19" t="s">
        <v>239</v>
      </c>
      <c r="F8" s="19" t="s">
        <v>240</v>
      </c>
      <c r="G8" s="19" t="s">
        <v>242</v>
      </c>
    </row>
    <row r="9" spans="1:8" s="19" customFormat="1" x14ac:dyDescent="0.25">
      <c r="C9" s="19">
        <v>-1</v>
      </c>
      <c r="D9" s="19">
        <v>-2</v>
      </c>
      <c r="E9" s="19" t="s">
        <v>322</v>
      </c>
      <c r="F9" s="19">
        <v>-4</v>
      </c>
      <c r="G9" s="19">
        <v>-5</v>
      </c>
      <c r="H9" s="19" t="s">
        <v>474</v>
      </c>
    </row>
    <row r="10" spans="1:8" s="1" customFormat="1" ht="7.5" customHeight="1" x14ac:dyDescent="0.25">
      <c r="A10" s="1" t="s">
        <v>475</v>
      </c>
      <c r="B10" s="1" t="s">
        <v>476</v>
      </c>
      <c r="C10" s="1" t="s">
        <v>326</v>
      </c>
      <c r="D10" s="1" t="s">
        <v>326</v>
      </c>
      <c r="E10" s="1" t="s">
        <v>326</v>
      </c>
      <c r="F10" s="1" t="s">
        <v>326</v>
      </c>
      <c r="G10" s="1" t="s">
        <v>326</v>
      </c>
      <c r="H10" s="1" t="s">
        <v>327</v>
      </c>
    </row>
    <row r="11" spans="1:8" x14ac:dyDescent="0.25">
      <c r="C11" s="27"/>
      <c r="D11" s="27"/>
      <c r="E11" s="27"/>
      <c r="F11" s="27"/>
      <c r="G11" s="27"/>
      <c r="H11" s="27"/>
    </row>
    <row r="12" spans="1:8" s="6" customFormat="1" x14ac:dyDescent="0.25">
      <c r="B12" s="6" t="s">
        <v>477</v>
      </c>
      <c r="C12" s="32">
        <f>+C14+C17+C28+C34+C38+C44</f>
        <v>424689787.51999998</v>
      </c>
      <c r="D12" s="32">
        <f t="shared" ref="D12:H12" si="0">+D14+D17+D28+D34+D38+D44</f>
        <v>13132860.060000038</v>
      </c>
      <c r="E12" s="32">
        <f t="shared" si="0"/>
        <v>437822647.58000004</v>
      </c>
      <c r="F12" s="32">
        <f t="shared" si="0"/>
        <v>157525033.04999998</v>
      </c>
      <c r="G12" s="32">
        <f t="shared" si="0"/>
        <v>157525033.04999998</v>
      </c>
      <c r="H12" s="32">
        <f t="shared" si="0"/>
        <v>280297614.53000003</v>
      </c>
    </row>
    <row r="13" spans="1:8" s="6" customFormat="1" x14ac:dyDescent="0.25">
      <c r="B13" s="6" t="s">
        <v>478</v>
      </c>
      <c r="C13" s="32"/>
      <c r="D13" s="32"/>
      <c r="E13" s="32"/>
      <c r="F13" s="32"/>
      <c r="G13" s="32"/>
      <c r="H13" s="32"/>
    </row>
    <row r="14" spans="1:8" s="6" customFormat="1" x14ac:dyDescent="0.25">
      <c r="B14" s="6" t="s">
        <v>479</v>
      </c>
      <c r="C14" s="32">
        <f>+C15+C16</f>
        <v>21842965</v>
      </c>
      <c r="D14" s="32">
        <f t="shared" ref="D14:H14" si="1">+D15+D16</f>
        <v>7067825.5</v>
      </c>
      <c r="E14" s="32">
        <f t="shared" si="1"/>
        <v>28910790.5</v>
      </c>
      <c r="F14" s="32">
        <f t="shared" si="1"/>
        <v>13450229.68</v>
      </c>
      <c r="G14" s="32">
        <f t="shared" si="1"/>
        <v>13450229.68</v>
      </c>
      <c r="H14" s="32">
        <f t="shared" si="1"/>
        <v>15460560.82</v>
      </c>
    </row>
    <row r="15" spans="1:8" x14ac:dyDescent="0.25">
      <c r="A15" t="s">
        <v>480</v>
      </c>
      <c r="B15" t="s">
        <v>481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8" x14ac:dyDescent="0.25">
      <c r="A16" t="s">
        <v>482</v>
      </c>
      <c r="B16" t="s">
        <v>483</v>
      </c>
      <c r="C16" s="27">
        <v>21842965</v>
      </c>
      <c r="D16" s="27">
        <f>+E16-C16</f>
        <v>7067825.5</v>
      </c>
      <c r="E16" s="27">
        <v>28910790.5</v>
      </c>
      <c r="F16" s="27">
        <v>13450229.68</v>
      </c>
      <c r="G16" s="27">
        <v>13450229.68</v>
      </c>
      <c r="H16" s="27">
        <v>15460560.82</v>
      </c>
    </row>
    <row r="17" spans="1:8" s="6" customFormat="1" x14ac:dyDescent="0.25">
      <c r="B17" s="6" t="s">
        <v>484</v>
      </c>
      <c r="C17" s="32">
        <f>+C18+C19+C20+C22+C23+C24+C26+C27</f>
        <v>308537453.76999998</v>
      </c>
      <c r="D17" s="32">
        <f t="shared" ref="D17:H17" si="2">+D18+D19+D20+D22+D23+D24+D26+D27</f>
        <v>9675920.6000000332</v>
      </c>
      <c r="E17" s="32">
        <f t="shared" si="2"/>
        <v>318213374.37</v>
      </c>
      <c r="F17" s="32">
        <f t="shared" si="2"/>
        <v>103692457.42999999</v>
      </c>
      <c r="G17" s="32">
        <f t="shared" si="2"/>
        <v>103692457.42999999</v>
      </c>
      <c r="H17" s="32">
        <f t="shared" si="2"/>
        <v>214520916.94000003</v>
      </c>
    </row>
    <row r="18" spans="1:8" x14ac:dyDescent="0.25">
      <c r="A18" t="s">
        <v>485</v>
      </c>
      <c r="B18" t="s">
        <v>486</v>
      </c>
      <c r="C18" s="27">
        <v>268497238.76999998</v>
      </c>
      <c r="D18" s="27">
        <f>+E18-C18</f>
        <v>3196206.5900000334</v>
      </c>
      <c r="E18" s="27">
        <v>271693445.36000001</v>
      </c>
      <c r="F18" s="27">
        <v>96076882.569999993</v>
      </c>
      <c r="G18" s="27">
        <v>96076882.569999993</v>
      </c>
      <c r="H18" s="27">
        <v>175616562.79000002</v>
      </c>
    </row>
    <row r="19" spans="1:8" x14ac:dyDescent="0.25">
      <c r="A19" t="s">
        <v>487</v>
      </c>
      <c r="B19" t="s">
        <v>488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1:8" x14ac:dyDescent="0.25">
      <c r="A20" t="s">
        <v>489</v>
      </c>
      <c r="B20" t="s">
        <v>490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</row>
    <row r="21" spans="1:8" x14ac:dyDescent="0.25">
      <c r="B21" t="s">
        <v>491</v>
      </c>
      <c r="C21" s="27"/>
      <c r="D21" s="27"/>
      <c r="E21" s="27"/>
      <c r="F21" s="27"/>
      <c r="G21" s="27"/>
      <c r="H21" s="27"/>
    </row>
    <row r="22" spans="1:8" x14ac:dyDescent="0.25">
      <c r="A22" t="s">
        <v>492</v>
      </c>
      <c r="B22" t="s">
        <v>493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x14ac:dyDescent="0.25">
      <c r="A23" t="s">
        <v>494</v>
      </c>
      <c r="B23" t="s">
        <v>495</v>
      </c>
      <c r="C23" s="27">
        <v>14364002</v>
      </c>
      <c r="D23" s="27">
        <f>+E23-C23</f>
        <v>26940.009999999776</v>
      </c>
      <c r="E23" s="27">
        <v>14390942.01</v>
      </c>
      <c r="F23" s="27">
        <v>5687514.2400000002</v>
      </c>
      <c r="G23" s="27">
        <v>5687514.2400000002</v>
      </c>
      <c r="H23" s="27">
        <f>+E23-F23</f>
        <v>8703427.7699999996</v>
      </c>
    </row>
    <row r="24" spans="1:8" x14ac:dyDescent="0.25">
      <c r="A24" t="s">
        <v>496</v>
      </c>
      <c r="B24" t="s">
        <v>497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x14ac:dyDescent="0.25">
      <c r="B25" t="s">
        <v>498</v>
      </c>
      <c r="C25" s="27"/>
      <c r="D25" s="27"/>
      <c r="E25" s="27"/>
      <c r="F25" s="27"/>
      <c r="G25" s="27"/>
      <c r="H25" s="27"/>
    </row>
    <row r="26" spans="1:8" x14ac:dyDescent="0.25">
      <c r="A26" t="s">
        <v>499</v>
      </c>
      <c r="B26" t="s">
        <v>500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</row>
    <row r="27" spans="1:8" x14ac:dyDescent="0.25">
      <c r="A27" t="s">
        <v>501</v>
      </c>
      <c r="B27" t="s">
        <v>502</v>
      </c>
      <c r="C27" s="27">
        <v>25676213</v>
      </c>
      <c r="D27" s="27">
        <f>+E27-C27</f>
        <v>6452774</v>
      </c>
      <c r="E27" s="27">
        <v>32128987</v>
      </c>
      <c r="F27" s="27">
        <v>1928060.62</v>
      </c>
      <c r="G27" s="27">
        <v>1928060.62</v>
      </c>
      <c r="H27" s="27">
        <f>+E27-F27</f>
        <v>30200926.379999999</v>
      </c>
    </row>
    <row r="28" spans="1:8" s="6" customFormat="1" x14ac:dyDescent="0.25">
      <c r="B28" s="6" t="s">
        <v>503</v>
      </c>
      <c r="C28" s="32">
        <f>+C29+C31+C33</f>
        <v>90098239.75</v>
      </c>
      <c r="D28" s="32">
        <f t="shared" ref="D28:H28" si="3">+D29+D31+D33</f>
        <v>-1610886.0399999954</v>
      </c>
      <c r="E28" s="32">
        <f t="shared" si="3"/>
        <v>88487353.710000008</v>
      </c>
      <c r="F28" s="32">
        <f t="shared" si="3"/>
        <v>39896316.519999996</v>
      </c>
      <c r="G28" s="32">
        <f t="shared" si="3"/>
        <v>39896316.519999996</v>
      </c>
      <c r="H28" s="32">
        <f t="shared" si="3"/>
        <v>48591037.190000005</v>
      </c>
    </row>
    <row r="29" spans="1:8" x14ac:dyDescent="0.25">
      <c r="A29" t="s">
        <v>504</v>
      </c>
      <c r="B29" t="s">
        <v>505</v>
      </c>
      <c r="C29" s="27">
        <v>86056484.75</v>
      </c>
      <c r="D29" s="27">
        <f>+E29-C29</f>
        <v>-1799440.6299999952</v>
      </c>
      <c r="E29" s="27">
        <v>84257044.120000005</v>
      </c>
      <c r="F29" s="27">
        <v>38286969.719999999</v>
      </c>
      <c r="G29" s="27">
        <v>38286969.719999999</v>
      </c>
      <c r="H29" s="27">
        <f>+E29-F29</f>
        <v>45970074.400000006</v>
      </c>
    </row>
    <row r="30" spans="1:8" x14ac:dyDescent="0.25">
      <c r="B30" t="s">
        <v>506</v>
      </c>
      <c r="C30" s="27"/>
      <c r="D30" s="27"/>
      <c r="E30" s="27"/>
      <c r="F30" s="27"/>
      <c r="G30" s="27"/>
      <c r="H30" s="27"/>
    </row>
    <row r="31" spans="1:8" x14ac:dyDescent="0.25">
      <c r="A31" t="s">
        <v>507</v>
      </c>
      <c r="B31" t="s">
        <v>508</v>
      </c>
      <c r="C31" s="27">
        <v>4041755</v>
      </c>
      <c r="D31" s="27">
        <f>+E31-C31</f>
        <v>188554.58999999985</v>
      </c>
      <c r="E31" s="27">
        <v>4230309.59</v>
      </c>
      <c r="F31" s="27">
        <v>1609346.8</v>
      </c>
      <c r="G31" s="27">
        <v>1609346.8</v>
      </c>
      <c r="H31" s="27">
        <v>2620962.79</v>
      </c>
    </row>
    <row r="32" spans="1:8" x14ac:dyDescent="0.25">
      <c r="B32" t="s">
        <v>509</v>
      </c>
      <c r="C32" s="27"/>
      <c r="D32" s="27"/>
      <c r="E32" s="27"/>
      <c r="F32" s="27"/>
      <c r="G32" s="27"/>
      <c r="H32" s="27"/>
    </row>
    <row r="33" spans="1:8" x14ac:dyDescent="0.25">
      <c r="A33" t="s">
        <v>510</v>
      </c>
      <c r="B33" t="s">
        <v>511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</row>
    <row r="34" spans="1:8" s="6" customFormat="1" x14ac:dyDescent="0.25">
      <c r="B34" s="6" t="s">
        <v>512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</row>
    <row r="35" spans="1:8" x14ac:dyDescent="0.25">
      <c r="A35" t="s">
        <v>513</v>
      </c>
      <c r="B35" t="s">
        <v>514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</row>
    <row r="36" spans="1:8" x14ac:dyDescent="0.25">
      <c r="B36" t="s">
        <v>515</v>
      </c>
      <c r="C36" s="27"/>
      <c r="D36" s="27"/>
      <c r="E36" s="27"/>
      <c r="F36" s="27"/>
      <c r="G36" s="27"/>
      <c r="H36" s="27"/>
    </row>
    <row r="37" spans="1:8" x14ac:dyDescent="0.25">
      <c r="A37" t="s">
        <v>516</v>
      </c>
      <c r="B37" t="s">
        <v>517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s="6" customFormat="1" x14ac:dyDescent="0.25">
      <c r="B38" s="6" t="s">
        <v>518</v>
      </c>
      <c r="C38" s="32">
        <f>+C39</f>
        <v>4211129</v>
      </c>
      <c r="D38" s="32">
        <f t="shared" ref="D38:H38" si="4">+D39</f>
        <v>-2000000</v>
      </c>
      <c r="E38" s="32">
        <f t="shared" si="4"/>
        <v>2211129</v>
      </c>
      <c r="F38" s="32">
        <f t="shared" si="4"/>
        <v>486029.42</v>
      </c>
      <c r="G38" s="32">
        <f t="shared" si="4"/>
        <v>486029.42</v>
      </c>
      <c r="H38" s="32">
        <f t="shared" si="4"/>
        <v>1725099.58</v>
      </c>
    </row>
    <row r="39" spans="1:8" x14ac:dyDescent="0.25">
      <c r="A39" t="s">
        <v>519</v>
      </c>
      <c r="B39" t="s">
        <v>520</v>
      </c>
      <c r="C39" s="27">
        <v>4211129</v>
      </c>
      <c r="D39" s="27">
        <f>+E39-C39</f>
        <v>-2000000</v>
      </c>
      <c r="E39" s="27">
        <v>2211129</v>
      </c>
      <c r="F39" s="27">
        <v>486029.42</v>
      </c>
      <c r="G39" s="27">
        <v>486029.42</v>
      </c>
      <c r="H39" s="27">
        <f>+E39-F39</f>
        <v>1725099.58</v>
      </c>
    </row>
    <row r="40" spans="1:8" x14ac:dyDescent="0.25">
      <c r="A40" t="s">
        <v>521</v>
      </c>
      <c r="B40" t="s">
        <v>522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</row>
    <row r="41" spans="1:8" x14ac:dyDescent="0.25">
      <c r="A41" t="s">
        <v>523</v>
      </c>
      <c r="B41" t="s">
        <v>524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5">
      <c r="A42" t="s">
        <v>525</v>
      </c>
      <c r="B42" t="s">
        <v>526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5">
      <c r="B43" t="s">
        <v>527</v>
      </c>
      <c r="C43" s="27"/>
      <c r="D43" s="27"/>
      <c r="E43" s="27"/>
      <c r="F43" s="27"/>
      <c r="G43" s="27"/>
      <c r="H43" s="27"/>
    </row>
    <row r="44" spans="1:8" s="6" customFormat="1" x14ac:dyDescent="0.25">
      <c r="B44" s="6" t="s">
        <v>528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5">
      <c r="A45" t="s">
        <v>529</v>
      </c>
      <c r="B45" t="s">
        <v>530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5">
      <c r="C46" s="27"/>
      <c r="D46" s="27"/>
      <c r="E46" s="27"/>
      <c r="F46" s="27"/>
      <c r="G46" s="27"/>
      <c r="H46" s="27"/>
    </row>
    <row r="47" spans="1:8" x14ac:dyDescent="0.25">
      <c r="A47" t="s">
        <v>531</v>
      </c>
      <c r="B47" t="s">
        <v>532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x14ac:dyDescent="0.25">
      <c r="B48" t="s">
        <v>533</v>
      </c>
      <c r="C48" s="27"/>
      <c r="D48" s="27"/>
      <c r="E48" s="27"/>
      <c r="F48" s="27"/>
      <c r="G48" s="27"/>
      <c r="H48" s="27"/>
    </row>
    <row r="49" spans="1:8" x14ac:dyDescent="0.25">
      <c r="C49" s="27"/>
      <c r="D49" s="27"/>
      <c r="E49" s="27"/>
      <c r="F49" s="27"/>
      <c r="G49" s="27"/>
      <c r="H49" s="27"/>
    </row>
    <row r="50" spans="1:8" x14ac:dyDescent="0.25">
      <c r="A50" t="s">
        <v>534</v>
      </c>
      <c r="B50" t="s">
        <v>535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</row>
    <row r="51" spans="1:8" x14ac:dyDescent="0.25">
      <c r="B51" t="s">
        <v>536</v>
      </c>
      <c r="C51" s="27"/>
      <c r="D51" s="27"/>
      <c r="E51" s="27"/>
      <c r="F51" s="27"/>
      <c r="G51" s="27"/>
      <c r="H51" s="27"/>
    </row>
    <row r="52" spans="1:8" x14ac:dyDescent="0.25">
      <c r="C52" s="27"/>
      <c r="D52" s="27"/>
      <c r="E52" s="27"/>
      <c r="F52" s="27"/>
      <c r="G52" s="27"/>
      <c r="H52" s="27"/>
    </row>
    <row r="53" spans="1:8" x14ac:dyDescent="0.25">
      <c r="A53" t="s">
        <v>537</v>
      </c>
      <c r="B53" t="s">
        <v>538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5">
      <c r="B54" t="s">
        <v>539</v>
      </c>
      <c r="C54" s="27"/>
      <c r="D54" s="27"/>
      <c r="E54" s="27"/>
      <c r="F54" s="27"/>
      <c r="G54" s="27"/>
      <c r="H54" s="27"/>
    </row>
    <row r="55" spans="1:8" x14ac:dyDescent="0.25">
      <c r="C55" s="27" t="s">
        <v>396</v>
      </c>
      <c r="D55" s="27" t="s">
        <v>396</v>
      </c>
      <c r="E55" s="27" t="s">
        <v>396</v>
      </c>
      <c r="F55" s="27" t="s">
        <v>396</v>
      </c>
      <c r="G55" s="27" t="s">
        <v>396</v>
      </c>
      <c r="H55" s="27" t="s">
        <v>396</v>
      </c>
    </row>
    <row r="56" spans="1:8" s="6" customFormat="1" x14ac:dyDescent="0.25">
      <c r="B56" s="6" t="s">
        <v>397</v>
      </c>
      <c r="C56" s="32">
        <f>+C14+C17+C28+C34+C38+C44</f>
        <v>424689787.51999998</v>
      </c>
      <c r="D56" s="32">
        <f t="shared" ref="D56:H56" si="5">+D14+D17+D28+D34+D38+D44</f>
        <v>13132860.060000038</v>
      </c>
      <c r="E56" s="32">
        <f t="shared" si="5"/>
        <v>437822647.58000004</v>
      </c>
      <c r="F56" s="32">
        <f t="shared" si="5"/>
        <v>157525033.04999998</v>
      </c>
      <c r="G56" s="32">
        <f t="shared" si="5"/>
        <v>157525033.04999998</v>
      </c>
      <c r="H56" s="32">
        <f t="shared" si="5"/>
        <v>280297614.53000003</v>
      </c>
    </row>
    <row r="57" spans="1:8" x14ac:dyDescent="0.25">
      <c r="C57" s="27" t="s">
        <v>396</v>
      </c>
      <c r="D57" s="27" t="s">
        <v>396</v>
      </c>
      <c r="E57" s="27" t="s">
        <v>396</v>
      </c>
      <c r="F57" s="27" t="s">
        <v>396</v>
      </c>
      <c r="G57" s="27" t="s">
        <v>396</v>
      </c>
      <c r="H57" s="27" t="s">
        <v>396</v>
      </c>
    </row>
    <row r="58" spans="1:8" x14ac:dyDescent="0.25">
      <c r="C58" s="27"/>
      <c r="D58" s="27"/>
      <c r="E58" s="27"/>
      <c r="F58" s="27"/>
      <c r="G58" s="27"/>
      <c r="H58" s="27"/>
    </row>
    <row r="59" spans="1:8" x14ac:dyDescent="0.25">
      <c r="C59" s="27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1" orientation="portrait" r:id="rId1"/>
  <rowBreaks count="1" manualBreakCount="1">
    <brk id="73" max="7" man="1"/>
  </rowBreaks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Normal="100" zoomScaleSheetLayoutView="100" workbookViewId="0">
      <selection activeCell="A2" sqref="A2"/>
    </sheetView>
  </sheetViews>
  <sheetFormatPr baseColWidth="10" defaultRowHeight="15" x14ac:dyDescent="0.25"/>
  <cols>
    <col min="1" max="1" width="5" style="33" customWidth="1"/>
    <col min="2" max="2" width="41.85546875" customWidth="1"/>
    <col min="3" max="8" width="17" customWidth="1"/>
  </cols>
  <sheetData>
    <row r="1" spans="1:8" ht="18.75" x14ac:dyDescent="0.3">
      <c r="A1" s="75" t="s">
        <v>187</v>
      </c>
      <c r="B1" s="75"/>
      <c r="C1" s="75"/>
      <c r="D1" s="75"/>
      <c r="E1" s="75"/>
      <c r="F1" s="75"/>
      <c r="G1" s="75"/>
      <c r="H1" s="75"/>
    </row>
    <row r="2" spans="1:8" ht="18.75" x14ac:dyDescent="0.3">
      <c r="B2" s="29"/>
      <c r="C2" s="30"/>
      <c r="D2" s="30"/>
      <c r="E2" s="30"/>
      <c r="F2" s="31"/>
      <c r="G2" s="31"/>
      <c r="H2" s="31"/>
    </row>
    <row r="3" spans="1:8" ht="18.75" x14ac:dyDescent="0.3">
      <c r="A3" s="75" t="s">
        <v>317</v>
      </c>
      <c r="B3" s="75"/>
      <c r="C3" s="75"/>
      <c r="D3" s="75"/>
      <c r="E3" s="75"/>
      <c r="F3" s="75"/>
      <c r="G3" s="75"/>
      <c r="H3" s="75"/>
    </row>
    <row r="4" spans="1:8" ht="18.75" x14ac:dyDescent="0.3">
      <c r="A4" s="75" t="s">
        <v>540</v>
      </c>
      <c r="B4" s="75"/>
      <c r="C4" s="75"/>
      <c r="D4" s="75"/>
      <c r="E4" s="75"/>
      <c r="F4" s="75"/>
      <c r="G4" s="75"/>
      <c r="H4" s="75"/>
    </row>
    <row r="5" spans="1:8" ht="18.75" x14ac:dyDescent="0.3">
      <c r="A5" s="75" t="s">
        <v>555</v>
      </c>
      <c r="B5" s="75"/>
      <c r="C5" s="75"/>
      <c r="D5" s="75"/>
      <c r="E5" s="75"/>
      <c r="F5" s="75"/>
      <c r="G5" s="75"/>
      <c r="H5" s="75"/>
    </row>
    <row r="6" spans="1:8" s="1" customFormat="1" x14ac:dyDescent="0.25">
      <c r="A6" s="33"/>
    </row>
    <row r="7" spans="1:8" s="19" customFormat="1" x14ac:dyDescent="0.25">
      <c r="A7" s="34"/>
      <c r="B7" s="19" t="s">
        <v>0</v>
      </c>
      <c r="C7" s="19" t="s">
        <v>319</v>
      </c>
      <c r="D7" s="19" t="s">
        <v>320</v>
      </c>
      <c r="E7" s="19" t="s">
        <v>319</v>
      </c>
      <c r="F7" s="19" t="s">
        <v>319</v>
      </c>
      <c r="G7" s="19" t="s">
        <v>319</v>
      </c>
      <c r="H7" s="19" t="s">
        <v>210</v>
      </c>
    </row>
    <row r="8" spans="1:8" s="19" customFormat="1" x14ac:dyDescent="0.25">
      <c r="A8" s="34"/>
      <c r="C8" s="19" t="s">
        <v>238</v>
      </c>
      <c r="D8" s="19" t="s">
        <v>321</v>
      </c>
      <c r="E8" s="19" t="s">
        <v>239</v>
      </c>
      <c r="F8" s="19" t="s">
        <v>240</v>
      </c>
      <c r="G8" s="19" t="s">
        <v>242</v>
      </c>
    </row>
    <row r="9" spans="1:8" s="19" customFormat="1" x14ac:dyDescent="0.25">
      <c r="A9" s="34"/>
      <c r="C9" s="19">
        <v>-1</v>
      </c>
      <c r="D9" s="19">
        <v>-2</v>
      </c>
      <c r="E9" s="19" t="s">
        <v>322</v>
      </c>
      <c r="F9" s="19">
        <v>-4</v>
      </c>
      <c r="G9" s="19">
        <v>-5</v>
      </c>
      <c r="H9" s="19" t="s">
        <v>323</v>
      </c>
    </row>
    <row r="10" spans="1:8" s="19" customFormat="1" ht="5.25" customHeight="1" x14ac:dyDescent="0.25">
      <c r="A10" s="34" t="s">
        <v>541</v>
      </c>
      <c r="B10" s="19" t="s">
        <v>542</v>
      </c>
      <c r="C10" s="19" t="s">
        <v>326</v>
      </c>
      <c r="D10" s="19" t="s">
        <v>326</v>
      </c>
      <c r="E10" s="19" t="s">
        <v>326</v>
      </c>
      <c r="F10" s="19" t="s">
        <v>326</v>
      </c>
      <c r="G10" s="19" t="s">
        <v>326</v>
      </c>
      <c r="H10" s="19" t="s">
        <v>327</v>
      </c>
    </row>
    <row r="12" spans="1:8" x14ac:dyDescent="0.25">
      <c r="A12" s="1">
        <v>1</v>
      </c>
      <c r="B12" t="s">
        <v>543</v>
      </c>
      <c r="C12" s="27">
        <v>390493791.51999998</v>
      </c>
      <c r="D12" s="27">
        <v>8385270.0599999996</v>
      </c>
      <c r="E12" s="27">
        <v>398879061.57999998</v>
      </c>
      <c r="F12" s="27">
        <v>154518344.81</v>
      </c>
      <c r="G12" s="27">
        <v>154518344.81</v>
      </c>
      <c r="H12" s="27">
        <v>244360716.77000001</v>
      </c>
    </row>
    <row r="13" spans="1:8" x14ac:dyDescent="0.25">
      <c r="A13" s="1"/>
      <c r="C13" s="27"/>
      <c r="D13" s="27"/>
      <c r="E13" s="27"/>
      <c r="F13" s="27"/>
      <c r="G13" s="27"/>
      <c r="H13" s="27"/>
    </row>
    <row r="14" spans="1:8" x14ac:dyDescent="0.25">
      <c r="A14" s="1">
        <v>2</v>
      </c>
      <c r="B14" t="s">
        <v>544</v>
      </c>
      <c r="C14" s="27">
        <v>29984867</v>
      </c>
      <c r="D14" s="27">
        <v>6747590</v>
      </c>
      <c r="E14" s="27">
        <v>36732457</v>
      </c>
      <c r="F14" s="27">
        <v>2520658.8199999998</v>
      </c>
      <c r="G14" s="27">
        <v>2520658.8199999998</v>
      </c>
      <c r="H14" s="27">
        <v>34211798.18</v>
      </c>
    </row>
    <row r="15" spans="1:8" x14ac:dyDescent="0.25">
      <c r="A15" s="1"/>
      <c r="C15" s="27"/>
      <c r="D15" s="27"/>
      <c r="E15" s="27"/>
      <c r="F15" s="27"/>
      <c r="G15" s="27"/>
      <c r="H15" s="27"/>
    </row>
    <row r="16" spans="1:8" x14ac:dyDescent="0.25">
      <c r="A16" s="1">
        <v>3</v>
      </c>
      <c r="B16" t="s">
        <v>545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x14ac:dyDescent="0.25">
      <c r="A17" s="1"/>
      <c r="B17" t="s">
        <v>546</v>
      </c>
      <c r="C17" s="27"/>
      <c r="D17" s="27"/>
      <c r="E17" s="27"/>
      <c r="F17" s="27"/>
      <c r="G17" s="27"/>
      <c r="H17" s="27"/>
    </row>
    <row r="18" spans="1:8" x14ac:dyDescent="0.25">
      <c r="A18" s="1"/>
      <c r="C18" s="27"/>
      <c r="D18" s="27"/>
      <c r="E18" s="27"/>
      <c r="F18" s="27"/>
      <c r="G18" s="27"/>
      <c r="H18" s="27"/>
    </row>
    <row r="19" spans="1:8" x14ac:dyDescent="0.25">
      <c r="A19" s="1">
        <v>4</v>
      </c>
      <c r="B19" t="s">
        <v>212</v>
      </c>
      <c r="C19" s="27">
        <v>4211129</v>
      </c>
      <c r="D19" s="27">
        <v>-2000000</v>
      </c>
      <c r="E19" s="27">
        <v>2211129</v>
      </c>
      <c r="F19" s="27">
        <v>486029.42</v>
      </c>
      <c r="G19" s="27">
        <v>486029.42</v>
      </c>
      <c r="H19" s="27">
        <v>1725099.58</v>
      </c>
    </row>
    <row r="20" spans="1:8" x14ac:dyDescent="0.25">
      <c r="A20" s="1"/>
      <c r="C20" s="27"/>
      <c r="D20" s="27"/>
      <c r="E20" s="27"/>
      <c r="F20" s="27"/>
      <c r="G20" s="27"/>
      <c r="H20" s="27"/>
    </row>
    <row r="21" spans="1:8" x14ac:dyDescent="0.25">
      <c r="A21" s="1">
        <v>5</v>
      </c>
      <c r="B21" t="s">
        <v>386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</row>
    <row r="22" spans="1:8" x14ac:dyDescent="0.25">
      <c r="A22" s="1"/>
      <c r="C22" s="27"/>
      <c r="D22" s="27"/>
      <c r="E22" s="27"/>
      <c r="F22" s="27"/>
      <c r="G22" s="27"/>
      <c r="H22" s="27"/>
    </row>
    <row r="23" spans="1:8" x14ac:dyDescent="0.25">
      <c r="A23" s="1"/>
      <c r="C23" s="27" t="s">
        <v>396</v>
      </c>
      <c r="D23" s="27" t="s">
        <v>396</v>
      </c>
      <c r="E23" s="27" t="s">
        <v>396</v>
      </c>
      <c r="F23" s="27" t="s">
        <v>396</v>
      </c>
      <c r="G23" s="27" t="s">
        <v>396</v>
      </c>
      <c r="H23" s="27" t="s">
        <v>396</v>
      </c>
    </row>
    <row r="24" spans="1:8" x14ac:dyDescent="0.25">
      <c r="A24" s="1"/>
      <c r="B24" t="s">
        <v>397</v>
      </c>
      <c r="C24" s="27">
        <v>424689787.51999998</v>
      </c>
      <c r="D24" s="27">
        <v>13132860.060000001</v>
      </c>
      <c r="E24" s="27">
        <v>437822647.57999998</v>
      </c>
      <c r="F24" s="27">
        <v>157525033.05000001</v>
      </c>
      <c r="G24" s="27">
        <v>157525033.05000001</v>
      </c>
      <c r="H24" s="27">
        <v>280297614.52999997</v>
      </c>
    </row>
    <row r="25" spans="1:8" x14ac:dyDescent="0.25">
      <c r="A25" s="1"/>
      <c r="C25" s="27" t="s">
        <v>396</v>
      </c>
      <c r="D25" s="27" t="s">
        <v>396</v>
      </c>
      <c r="E25" s="27" t="s">
        <v>396</v>
      </c>
      <c r="F25" s="27" t="s">
        <v>396</v>
      </c>
      <c r="G25" s="27" t="s">
        <v>396</v>
      </c>
      <c r="H25" s="27" t="s">
        <v>396</v>
      </c>
    </row>
    <row r="26" spans="1:8" x14ac:dyDescent="0.25">
      <c r="A26" s="1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16</vt:i4>
      </vt:variant>
    </vt:vector>
  </HeadingPairs>
  <TitlesOfParts>
    <vt:vector size="23" baseType="lpstr">
      <vt:lpstr>EAEPFF</vt:lpstr>
      <vt:lpstr>EAEPE</vt:lpstr>
      <vt:lpstr>EAEPECOG</vt:lpstr>
      <vt:lpstr>EAEPECA</vt:lpstr>
      <vt:lpstr>EAEPECF</vt:lpstr>
      <vt:lpstr>EAEPECP</vt:lpstr>
      <vt:lpstr>EAEPECE</vt:lpstr>
      <vt:lpstr>EAEPE!_R1_A2M12</vt:lpstr>
      <vt:lpstr>EAEPE!Área_de_impresión</vt:lpstr>
      <vt:lpstr>EAEPECA!Área_de_impresión</vt:lpstr>
      <vt:lpstr>EAEPECE!Área_de_impresión</vt:lpstr>
      <vt:lpstr>EAEPECF!Área_de_impresión</vt:lpstr>
      <vt:lpstr>EAEPECOG!Área_de_impresión</vt:lpstr>
      <vt:lpstr>EAEPECP!Área_de_impresión</vt:lpstr>
      <vt:lpstr>EAEPFF!Área_de_impresión</vt:lpstr>
      <vt:lpstr>EAEPECA!Publi_AM12</vt:lpstr>
      <vt:lpstr>EAEPECE!Publi_BM12_1</vt:lpstr>
      <vt:lpstr>EAEPECOG!Publi_CM12</vt:lpstr>
      <vt:lpstr>EAEPECF!Publi_DM12</vt:lpstr>
      <vt:lpstr>EAEPECP!Publi_HM12</vt:lpstr>
      <vt:lpstr>EAEPE!Títulos_a_imprimir</vt:lpstr>
      <vt:lpstr>EAEPECOG!Títulos_a_imprimir</vt:lpstr>
      <vt:lpstr>EAEPFF!Títulos_a_imprimir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Amalia Tellez</cp:lastModifiedBy>
  <cp:lastPrinted>2021-07-06T23:09:54Z</cp:lastPrinted>
  <dcterms:created xsi:type="dcterms:W3CDTF">2017-04-25T21:14:33Z</dcterms:created>
  <dcterms:modified xsi:type="dcterms:W3CDTF">2021-07-07T00:13:44Z</dcterms:modified>
</cp:coreProperties>
</file>