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20" windowWidth="24240" windowHeight="6375"/>
  </bookViews>
  <sheets>
    <sheet name="ENE-DIC" sheetId="6" r:id="rId1"/>
  </sheets>
  <definedNames>
    <definedName name="_xlnm.Print_Area" localSheetId="0">'ENE-DIC'!$A$1:$Q$128</definedName>
    <definedName name="_xlnm.Print_Titles" localSheetId="0">'ENE-DIC'!$1:$5</definedName>
  </definedNames>
  <calcPr calcId="145621"/>
</workbook>
</file>

<file path=xl/calcChain.xml><?xml version="1.0" encoding="utf-8"?>
<calcChain xmlns="http://schemas.openxmlformats.org/spreadsheetml/2006/main">
  <c r="P93" i="6" l="1"/>
  <c r="P92" i="6"/>
  <c r="C83" i="6" l="1"/>
  <c r="C64" i="6"/>
  <c r="C52" i="6"/>
  <c r="C51" i="6"/>
  <c r="C32" i="6"/>
  <c r="C24" i="6"/>
  <c r="C23" i="6"/>
  <c r="C21" i="6"/>
  <c r="C18" i="6"/>
  <c r="C11" i="6"/>
  <c r="C8" i="6"/>
  <c r="C7" i="6"/>
  <c r="C80" i="6"/>
  <c r="Q80" i="6" s="1"/>
  <c r="Q9" i="6"/>
  <c r="Q81" i="6"/>
  <c r="Q79" i="6"/>
  <c r="P81" i="6"/>
  <c r="P80" i="6"/>
  <c r="P79" i="6"/>
  <c r="D80" i="6"/>
  <c r="E80" i="6"/>
  <c r="F80" i="6"/>
  <c r="G80" i="6"/>
  <c r="H80" i="6"/>
  <c r="I80" i="6"/>
  <c r="J80" i="6"/>
  <c r="K80" i="6"/>
  <c r="L80" i="6"/>
  <c r="M80" i="6"/>
  <c r="N80" i="6"/>
  <c r="O80" i="6"/>
  <c r="P97" i="6" l="1"/>
  <c r="P98" i="6"/>
  <c r="Q98" i="6" s="1"/>
  <c r="P99" i="6"/>
  <c r="Q99" i="6" s="1"/>
  <c r="P100" i="6"/>
  <c r="Q100" i="6" s="1"/>
  <c r="P96" i="6"/>
  <c r="Q93" i="6"/>
  <c r="P94" i="6"/>
  <c r="Q92" i="6"/>
  <c r="P85" i="6"/>
  <c r="Q85" i="6" s="1"/>
  <c r="P86" i="6"/>
  <c r="Q86" i="6" s="1"/>
  <c r="P87" i="6"/>
  <c r="Q87" i="6" s="1"/>
  <c r="P88" i="6"/>
  <c r="P89" i="6"/>
  <c r="Q89" i="6" s="1"/>
  <c r="P90" i="6"/>
  <c r="P84" i="6"/>
  <c r="Q84" i="6" s="1"/>
  <c r="P54" i="6"/>
  <c r="Q54" i="6" s="1"/>
  <c r="P55" i="6"/>
  <c r="Q55" i="6" s="1"/>
  <c r="P56" i="6"/>
  <c r="P57" i="6"/>
  <c r="Q57" i="6" s="1"/>
  <c r="P58" i="6"/>
  <c r="Q58" i="6" s="1"/>
  <c r="P59" i="6"/>
  <c r="Q59" i="6" s="1"/>
  <c r="P60" i="6"/>
  <c r="P61" i="6"/>
  <c r="Q61" i="6" s="1"/>
  <c r="P62" i="6"/>
  <c r="Q62" i="6" s="1"/>
  <c r="P65" i="6"/>
  <c r="Q65" i="6" s="1"/>
  <c r="P66" i="6"/>
  <c r="P67" i="6"/>
  <c r="Q67" i="6" s="1"/>
  <c r="P68" i="6"/>
  <c r="Q68" i="6" s="1"/>
  <c r="P69" i="6"/>
  <c r="Q69" i="6" s="1"/>
  <c r="P70" i="6"/>
  <c r="P71" i="6"/>
  <c r="Q71" i="6" s="1"/>
  <c r="P72" i="6"/>
  <c r="Q72" i="6" s="1"/>
  <c r="P73" i="6"/>
  <c r="Q73" i="6" s="1"/>
  <c r="P74" i="6"/>
  <c r="Q74" i="6" s="1"/>
  <c r="P75" i="6"/>
  <c r="Q75" i="6" s="1"/>
  <c r="P76" i="6"/>
  <c r="Q76" i="6" s="1"/>
  <c r="P77" i="6"/>
  <c r="Q77" i="6" s="1"/>
  <c r="P78" i="6"/>
  <c r="P53" i="6"/>
  <c r="P50" i="6"/>
  <c r="P49" i="6" s="1"/>
  <c r="P34" i="6"/>
  <c r="Q34" i="6" s="1"/>
  <c r="P35" i="6"/>
  <c r="P36" i="6"/>
  <c r="P37" i="6"/>
  <c r="Q37" i="6" s="1"/>
  <c r="P38" i="6"/>
  <c r="Q38" i="6" s="1"/>
  <c r="P39" i="6"/>
  <c r="P40" i="6"/>
  <c r="Q40" i="6" s="1"/>
  <c r="P41" i="6"/>
  <c r="P42" i="6"/>
  <c r="Q42" i="6" s="1"/>
  <c r="P43" i="6"/>
  <c r="P44" i="6"/>
  <c r="Q44" i="6" s="1"/>
  <c r="P45" i="6"/>
  <c r="P46" i="6"/>
  <c r="Q46" i="6" s="1"/>
  <c r="P47" i="6"/>
  <c r="P48" i="6"/>
  <c r="Q48" i="6" s="1"/>
  <c r="P33" i="6"/>
  <c r="P26" i="6"/>
  <c r="Q26" i="6" s="1"/>
  <c r="P27" i="6"/>
  <c r="Q27" i="6" s="1"/>
  <c r="P28" i="6"/>
  <c r="Q28" i="6" s="1"/>
  <c r="P29" i="6"/>
  <c r="P30" i="6"/>
  <c r="Q30" i="6" s="1"/>
  <c r="P31" i="6"/>
  <c r="Q31" i="6" s="1"/>
  <c r="P25" i="6"/>
  <c r="P22" i="6"/>
  <c r="P21" i="6" s="1"/>
  <c r="P20" i="6"/>
  <c r="Q20" i="6" s="1"/>
  <c r="P19" i="6"/>
  <c r="Q19" i="6" s="1"/>
  <c r="P13" i="6"/>
  <c r="P14" i="6"/>
  <c r="Q14" i="6" s="1"/>
  <c r="P15" i="6"/>
  <c r="Q15" i="6" s="1"/>
  <c r="P16" i="6"/>
  <c r="P12" i="6"/>
  <c r="P10" i="6"/>
  <c r="Q10" i="6" s="1"/>
  <c r="Q8" i="6" s="1"/>
  <c r="P9" i="6"/>
  <c r="O64" i="6"/>
  <c r="O52" i="6"/>
  <c r="O51" i="6" s="1"/>
  <c r="O24" i="6"/>
  <c r="O21" i="6"/>
  <c r="O18" i="6"/>
  <c r="O11" i="6"/>
  <c r="O8" i="6"/>
  <c r="Q53" i="6"/>
  <c r="O95" i="6"/>
  <c r="O91" i="6"/>
  <c r="O83" i="6"/>
  <c r="O49" i="6"/>
  <c r="O32" i="6"/>
  <c r="Q97" i="6"/>
  <c r="Q96" i="6"/>
  <c r="N95" i="6"/>
  <c r="M95" i="6"/>
  <c r="L95" i="6"/>
  <c r="L82" i="6" s="1"/>
  <c r="K95" i="6"/>
  <c r="J95" i="6"/>
  <c r="I95" i="6"/>
  <c r="H95" i="6"/>
  <c r="G95" i="6"/>
  <c r="F95" i="6"/>
  <c r="E95" i="6"/>
  <c r="D95" i="6"/>
  <c r="C95" i="6"/>
  <c r="Q94" i="6"/>
  <c r="N91" i="6"/>
  <c r="M91" i="6"/>
  <c r="L91" i="6"/>
  <c r="K91" i="6"/>
  <c r="J91" i="6"/>
  <c r="I91" i="6"/>
  <c r="H91" i="6"/>
  <c r="G91" i="6"/>
  <c r="F91" i="6"/>
  <c r="E91" i="6"/>
  <c r="D91" i="6"/>
  <c r="C91" i="6"/>
  <c r="Q90" i="6"/>
  <c r="Q88" i="6"/>
  <c r="N83" i="6"/>
  <c r="M83" i="6"/>
  <c r="L83" i="6"/>
  <c r="K83" i="6"/>
  <c r="K82" i="6" s="1"/>
  <c r="J83" i="6"/>
  <c r="I83" i="6"/>
  <c r="I82" i="6" s="1"/>
  <c r="H83" i="6"/>
  <c r="G83" i="6"/>
  <c r="G82" i="6" s="1"/>
  <c r="F83" i="6"/>
  <c r="E83" i="6"/>
  <c r="E82" i="6" s="1"/>
  <c r="D83" i="6"/>
  <c r="N82" i="6"/>
  <c r="M82" i="6"/>
  <c r="J82" i="6"/>
  <c r="H82" i="6"/>
  <c r="F82" i="6"/>
  <c r="D82" i="6"/>
  <c r="Q78" i="6"/>
  <c r="Q70" i="6"/>
  <c r="Q66" i="6"/>
  <c r="N64" i="6"/>
  <c r="M64" i="6"/>
  <c r="L64" i="6"/>
  <c r="K64" i="6"/>
  <c r="J64" i="6"/>
  <c r="J63" i="6" s="1"/>
  <c r="I64" i="6"/>
  <c r="I63" i="6" s="1"/>
  <c r="H64" i="6"/>
  <c r="G64" i="6"/>
  <c r="F64" i="6"/>
  <c r="F63" i="6" s="1"/>
  <c r="E64" i="6"/>
  <c r="E63" i="6" s="1"/>
  <c r="D64" i="6"/>
  <c r="C63" i="6"/>
  <c r="N63" i="6"/>
  <c r="L63" i="6"/>
  <c r="K63" i="6"/>
  <c r="H63" i="6"/>
  <c r="G63" i="6"/>
  <c r="D63" i="6"/>
  <c r="Q60" i="6"/>
  <c r="Q56" i="6"/>
  <c r="N52" i="6"/>
  <c r="M52" i="6"/>
  <c r="L52" i="6"/>
  <c r="L51" i="6" s="1"/>
  <c r="K52" i="6"/>
  <c r="K51" i="6" s="1"/>
  <c r="J52" i="6"/>
  <c r="J51" i="6" s="1"/>
  <c r="I52" i="6"/>
  <c r="H52" i="6"/>
  <c r="H51" i="6" s="1"/>
  <c r="G52" i="6"/>
  <c r="G51" i="6" s="1"/>
  <c r="F52" i="6"/>
  <c r="E52" i="6"/>
  <c r="D52" i="6"/>
  <c r="D51" i="6" s="1"/>
  <c r="N51" i="6"/>
  <c r="M51" i="6"/>
  <c r="I51" i="6"/>
  <c r="F51" i="6"/>
  <c r="E51" i="6"/>
  <c r="Q50" i="6"/>
  <c r="Q49" i="6" s="1"/>
  <c r="N49" i="6"/>
  <c r="M49" i="6"/>
  <c r="L49" i="6"/>
  <c r="K49" i="6"/>
  <c r="J49" i="6"/>
  <c r="I49" i="6"/>
  <c r="H49" i="6"/>
  <c r="G49" i="6"/>
  <c r="F49" i="6"/>
  <c r="E49" i="6"/>
  <c r="D49" i="6"/>
  <c r="C49" i="6"/>
  <c r="Q47" i="6"/>
  <c r="Q45" i="6"/>
  <c r="Q43" i="6"/>
  <c r="Q41" i="6"/>
  <c r="Q39" i="6"/>
  <c r="Q36" i="6"/>
  <c r="Q35" i="6"/>
  <c r="Q33" i="6"/>
  <c r="N32" i="6"/>
  <c r="M32" i="6"/>
  <c r="L32" i="6"/>
  <c r="K32" i="6"/>
  <c r="J32" i="6"/>
  <c r="I32" i="6"/>
  <c r="H32" i="6"/>
  <c r="G32" i="6"/>
  <c r="F32" i="6"/>
  <c r="E32" i="6"/>
  <c r="D32" i="6"/>
  <c r="Q29" i="6"/>
  <c r="N24" i="6"/>
  <c r="M24" i="6"/>
  <c r="L24" i="6"/>
  <c r="L23" i="6" s="1"/>
  <c r="K24" i="6"/>
  <c r="K23" i="6" s="1"/>
  <c r="J24" i="6"/>
  <c r="I24" i="6"/>
  <c r="H24" i="6"/>
  <c r="H23" i="6" s="1"/>
  <c r="G24" i="6"/>
  <c r="G23" i="6" s="1"/>
  <c r="F24" i="6"/>
  <c r="E24" i="6"/>
  <c r="D24" i="6"/>
  <c r="D23" i="6" s="1"/>
  <c r="N23" i="6"/>
  <c r="M23" i="6"/>
  <c r="J23" i="6"/>
  <c r="I23" i="6"/>
  <c r="F23" i="6"/>
  <c r="E23" i="6"/>
  <c r="N21" i="6"/>
  <c r="N6" i="6" s="1"/>
  <c r="M21" i="6"/>
  <c r="L21" i="6"/>
  <c r="K21" i="6"/>
  <c r="J21" i="6"/>
  <c r="I21" i="6"/>
  <c r="H21" i="6"/>
  <c r="G21" i="6"/>
  <c r="F21" i="6"/>
  <c r="E21" i="6"/>
  <c r="D21" i="6"/>
  <c r="N18" i="6"/>
  <c r="M18" i="6"/>
  <c r="L18" i="6"/>
  <c r="K18" i="6"/>
  <c r="J18" i="6"/>
  <c r="I18" i="6"/>
  <c r="H18" i="6"/>
  <c r="G18" i="6"/>
  <c r="F18" i="6"/>
  <c r="E18" i="6"/>
  <c r="D18" i="6"/>
  <c r="P17" i="6"/>
  <c r="Q17" i="6" s="1"/>
  <c r="Q16" i="6"/>
  <c r="Q13" i="6"/>
  <c r="Q12" i="6"/>
  <c r="N11" i="6"/>
  <c r="M11" i="6"/>
  <c r="L11" i="6"/>
  <c r="K11" i="6"/>
  <c r="J11" i="6"/>
  <c r="I11" i="6"/>
  <c r="H11" i="6"/>
  <c r="G11" i="6"/>
  <c r="F11" i="6"/>
  <c r="E11" i="6"/>
  <c r="D11" i="6"/>
  <c r="N8" i="6"/>
  <c r="M8" i="6"/>
  <c r="L8" i="6"/>
  <c r="K8" i="6"/>
  <c r="K7" i="6" s="1"/>
  <c r="J8" i="6"/>
  <c r="I8" i="6"/>
  <c r="H8" i="6"/>
  <c r="G8" i="6"/>
  <c r="G7" i="6" s="1"/>
  <c r="G6" i="6" s="1"/>
  <c r="F8" i="6"/>
  <c r="F7" i="6" s="1"/>
  <c r="E8" i="6"/>
  <c r="D8" i="6"/>
  <c r="N7" i="6"/>
  <c r="M7" i="6"/>
  <c r="L7" i="6"/>
  <c r="J7" i="6"/>
  <c r="I7" i="6"/>
  <c r="H7" i="6"/>
  <c r="E7" i="6"/>
  <c r="D7" i="6"/>
  <c r="K6" i="6" l="1"/>
  <c r="M63" i="6"/>
  <c r="M6" i="6" s="1"/>
  <c r="P64" i="6"/>
  <c r="C82" i="6"/>
  <c r="C6" i="6" s="1"/>
  <c r="P95" i="6"/>
  <c r="P91" i="6"/>
  <c r="O82" i="6"/>
  <c r="O6" i="6" s="1"/>
  <c r="O63" i="6"/>
  <c r="P63" i="6" s="1"/>
  <c r="P52" i="6"/>
  <c r="P51" i="6" s="1"/>
  <c r="Q22" i="6"/>
  <c r="Q21" i="6" s="1"/>
  <c r="O7" i="6"/>
  <c r="Q95" i="6"/>
  <c r="Q91" i="6"/>
  <c r="Q83" i="6"/>
  <c r="P83" i="6"/>
  <c r="Q64" i="6"/>
  <c r="Q63" i="6" s="1"/>
  <c r="Q52" i="6"/>
  <c r="Q51" i="6" s="1"/>
  <c r="P32" i="6"/>
  <c r="P24" i="6"/>
  <c r="Q18" i="6"/>
  <c r="Q32" i="6"/>
  <c r="Q11" i="6"/>
  <c r="Q25" i="6"/>
  <c r="Q24" i="6" s="1"/>
  <c r="O23" i="6"/>
  <c r="E6" i="6"/>
  <c r="D6" i="6"/>
  <c r="H6" i="6"/>
  <c r="L6" i="6"/>
  <c r="I6" i="6"/>
  <c r="F6" i="6"/>
  <c r="J6" i="6"/>
  <c r="P11" i="6"/>
  <c r="P8" i="6"/>
  <c r="P18" i="6"/>
  <c r="Q7" i="6" l="1"/>
  <c r="P82" i="6"/>
  <c r="P23" i="6"/>
  <c r="Q82" i="6"/>
  <c r="Q23" i="6"/>
  <c r="P7" i="6"/>
  <c r="P6" i="6" l="1"/>
  <c r="Q6" i="6"/>
</calcChain>
</file>

<file path=xl/sharedStrings.xml><?xml version="1.0" encoding="utf-8"?>
<sst xmlns="http://schemas.openxmlformats.org/spreadsheetml/2006/main" count="205" uniqueCount="188">
  <si>
    <t>----------------</t>
  </si>
  <si>
    <t>MUNICIPIO DE MINERAL DE LA REFORMA, HGO.</t>
  </si>
  <si>
    <t>Abril</t>
  </si>
  <si>
    <t xml:space="preserve">Julio </t>
  </si>
  <si>
    <t xml:space="preserve">Agosto </t>
  </si>
  <si>
    <t>1.1.2</t>
  </si>
  <si>
    <t>1.1.3</t>
  </si>
  <si>
    <t>1.2.1</t>
  </si>
  <si>
    <t>1.2.2</t>
  </si>
  <si>
    <t>1.2.3</t>
  </si>
  <si>
    <t>1.2.4</t>
  </si>
  <si>
    <t>IMPUESTOS</t>
  </si>
  <si>
    <t xml:space="preserve">   IMPUESTOS SOBRE LOS INGRESOS</t>
  </si>
  <si>
    <t xml:space="preserve">      IMPUESTO SOBRE JUEGOS PERMITIDOS, ESPECTACULOS PUBLICOS, DIVERSIONES Y  APARATOS MECANICOS O ELECTRO</t>
  </si>
  <si>
    <t xml:space="preserve">      IMPUESTO AL COMERCIO AMBULANTE</t>
  </si>
  <si>
    <t xml:space="preserve">   IMPUESTOS SOBRE EL PATRIMONIO</t>
  </si>
  <si>
    <t xml:space="preserve">      IMPUESTO PREDIAL URBANO</t>
  </si>
  <si>
    <t xml:space="preserve">      IMPUESTO PREDIAL RUSTICO</t>
  </si>
  <si>
    <t xml:space="preserve">      IMPUESTO PREDIAL EJIDAL</t>
  </si>
  <si>
    <t xml:space="preserve">      IMPUESTO SOBRE TRASLACION DE DOMINIO Y OTRAS OPERACIONES CON BIENES INMUEBLES</t>
  </si>
  <si>
    <t xml:space="preserve">   IMPUESTOS ECOLÓGICOS</t>
  </si>
  <si>
    <t xml:space="preserve">   ACCESORIOS DE IMPUESTOS</t>
  </si>
  <si>
    <t>1.7.1</t>
  </si>
  <si>
    <t>CONTRIBUCIONES DE MEJORAS</t>
  </si>
  <si>
    <t xml:space="preserve">   CONTRIBUCIONES DE MEJORAS POR OBRAS PÚBLICAS</t>
  </si>
  <si>
    <t>DERECHOS</t>
  </si>
  <si>
    <t xml:space="preserve">   DERECHOS POR PRESTACIÓN DE SERVICIOS</t>
  </si>
  <si>
    <t>4.3.1</t>
  </si>
  <si>
    <t xml:space="preserve">      DERECHOS POR SERVICIO DE PANTEONES</t>
  </si>
  <si>
    <t>4.3.2</t>
  </si>
  <si>
    <t>4.3.3</t>
  </si>
  <si>
    <t>4.3.4</t>
  </si>
  <si>
    <t xml:space="preserve">      DERECHOS POR SERV. PRESTADOS EN MATERIA DE SEGURIDAD PUBLICA Y TRANSITO</t>
  </si>
  <si>
    <t>4.3.5</t>
  </si>
  <si>
    <t>4.3.6</t>
  </si>
  <si>
    <t xml:space="preserve">      DERECHOS POR USO DE RASTRO ,GUARDA Y MATANZA DE GANADO</t>
  </si>
  <si>
    <t xml:space="preserve">   OTROS DERECHOS</t>
  </si>
  <si>
    <t>4.4.1</t>
  </si>
  <si>
    <t xml:space="preserve">      DERECHOS POR REGISTRO FAMILIAR</t>
  </si>
  <si>
    <t>4.4.2</t>
  </si>
  <si>
    <t xml:space="preserve">      DERECHOS POR SERVICIOS CERTIFICACIONES LEGALIZACIONES Y EXPEDICION DE COPIAS CERTIFICADAS</t>
  </si>
  <si>
    <t>4.4.3</t>
  </si>
  <si>
    <t xml:space="preserve">      DERECHOS POR SERVICIOS DE EXPEDICION Y RENOVACION DE PLACA DE FUNCIONAMIENTO DE ESTABLECIMIENTOS COM</t>
  </si>
  <si>
    <t>4.4.4</t>
  </si>
  <si>
    <t xml:space="preserve">      DERECHOS POR EXPEDICION Y REVALIDACION  DE LICENCIAS O PERMISOS PRA LA COLOC. Y EMISION DE ANUN. PUB</t>
  </si>
  <si>
    <t>4.4.5</t>
  </si>
  <si>
    <t xml:space="preserve">      DERECHOS POR LICENCIA O PERMISO PARA LA PRESTACION DEL SERVICIO DE ESTACIONAMIENTO Y PENSIONES</t>
  </si>
  <si>
    <t>4.4.6</t>
  </si>
  <si>
    <t xml:space="preserve">      DERECHOS POR ALINEAMIENTO, DESLINDE Y NOMENCLATURA</t>
  </si>
  <si>
    <t>4.4.7</t>
  </si>
  <si>
    <t xml:space="preserve">      DERECHOS POR REALIZACION Y EXPEDICION DE AVALUOS CATASTRALES</t>
  </si>
  <si>
    <t>4.4.8</t>
  </si>
  <si>
    <t xml:space="preserve">      DERECHOS OTORGAMIENTO LICENCIAS DE USO DE SUELO , AUTORIZACION DE FRACCIONAMIENTOS DIVERSAS MODALIDA</t>
  </si>
  <si>
    <t>4.4.9</t>
  </si>
  <si>
    <t xml:space="preserve">      DERECHOS LICENCIAS DE CONSTRUCCION, RECONSTRUCCION, AMPLIACION Y DEMOLICION</t>
  </si>
  <si>
    <t>4.4.A</t>
  </si>
  <si>
    <t xml:space="preserve">      DERECHOS POR AUTORIZACION DE PERITOS EN OBRAS DE CONSTRUCCION</t>
  </si>
  <si>
    <t>4.4.B</t>
  </si>
  <si>
    <t xml:space="preserve">      DERECHOS POR AUTORIZACION PARA LA VENTA DE LOTES DE TERRENOS EN FRACCIONAMIENTOS</t>
  </si>
  <si>
    <t>4.4.C</t>
  </si>
  <si>
    <t xml:space="preserve">      OTROS DERECHOS POR SERVICIOS RELACIONADOS CON EL DESARROLLO URBANO</t>
  </si>
  <si>
    <t>4.4.D</t>
  </si>
  <si>
    <t xml:space="preserve">      DERECHOS POR LA PARTICIPACION EN CONCURSOS, LICITACIONES Y EJECUCION DE OBRA</t>
  </si>
  <si>
    <t>4.4.E</t>
  </si>
  <si>
    <t xml:space="preserve">      DERECHOS POR SUPERVISION DE OBRA PUBLICA</t>
  </si>
  <si>
    <t>4.4.F</t>
  </si>
  <si>
    <t xml:space="preserve">      DERECHOS POR EXPEDICION DE DICTAMEN DE IMPACTO AMBIENTAL Y OTROS SERVICIOS EN MATERIA ECOLOGICA</t>
  </si>
  <si>
    <t>4.4.G</t>
  </si>
  <si>
    <t xml:space="preserve">      DERECHO ESPECIAL PARA OBRAS POR COOPERACION</t>
  </si>
  <si>
    <t xml:space="preserve">   ACCESORIOS DE DERECHOS</t>
  </si>
  <si>
    <t>4.5.1</t>
  </si>
  <si>
    <t xml:space="preserve">      ACCESORIOS DE DERECHOS</t>
  </si>
  <si>
    <t>PRODUCTOS</t>
  </si>
  <si>
    <t xml:space="preserve">   PRODUCTOS</t>
  </si>
  <si>
    <t>5.1.1</t>
  </si>
  <si>
    <t xml:space="preserve">      ARRENDAMIENTO DE BIENES MUEBLES O INMUEBLES PROPIEDAD DEL MUNICIPIO</t>
  </si>
  <si>
    <t>5.1.4</t>
  </si>
  <si>
    <t xml:space="preserve">      USO DE PLAZAS Y PISOS EN LAS CALLES, PASAJES Y LUGARES PUBLICOS</t>
  </si>
  <si>
    <t>5.1.5</t>
  </si>
  <si>
    <t xml:space="preserve">      LOCALES SITUADOS EN EL INT. Y EXT. DE LOS MERCADOS</t>
  </si>
  <si>
    <t>5.1.6</t>
  </si>
  <si>
    <t xml:space="preserve">      ARRENDAMIENTO DE TERRENOS, MONTES PASTOS Y DEMAS BIENES DEL MUNICIPIO</t>
  </si>
  <si>
    <t>5.1.7</t>
  </si>
  <si>
    <t xml:space="preserve">      EXPEDICION EN COPIAS SIMPLE CERTIFICADA O REP. DE INFORMACION POR DERECHOS DE ACCESO ALA INFORMACION</t>
  </si>
  <si>
    <t>5.1.8</t>
  </si>
  <si>
    <t xml:space="preserve">      POR ASISTENCIA SOCIAL</t>
  </si>
  <si>
    <t>APROVECHAMIENTOS</t>
  </si>
  <si>
    <t xml:space="preserve">   APROVECHAMIENTOS</t>
  </si>
  <si>
    <t>6.1.1</t>
  </si>
  <si>
    <t xml:space="preserve">      INTERESES MORATORIOS</t>
  </si>
  <si>
    <t>6.1.2</t>
  </si>
  <si>
    <t xml:space="preserve">      RECARGOS</t>
  </si>
  <si>
    <t>6.1.3</t>
  </si>
  <si>
    <t xml:space="preserve">      MULTAS MPUESTAS A LOS INFRACTORES DE LOS REGLAMENTOS ADMINISTRATIVOS POR BANDO DE POLICIA</t>
  </si>
  <si>
    <t>6.1.4</t>
  </si>
  <si>
    <t xml:space="preserve">      MULTAS FEDERALES NO FISCALES</t>
  </si>
  <si>
    <t>6.1.5</t>
  </si>
  <si>
    <t xml:space="preserve">      TESOROS OCULTOS</t>
  </si>
  <si>
    <t>6.1.6</t>
  </si>
  <si>
    <t xml:space="preserve">      BIENES Y HERENCIAS VACANTES</t>
  </si>
  <si>
    <t>6.1.7</t>
  </si>
  <si>
    <t xml:space="preserve">      DONACIONES HECHAS A FAVOR DEL MUNICIPIO</t>
  </si>
  <si>
    <t>6.1.8</t>
  </si>
  <si>
    <t xml:space="preserve">      CAUCIONES Y FIANZAS CUYA PERDIDA SE DECLARE POR RESOLUCION FIRME A FAVOR DEL MUNICIPIO</t>
  </si>
  <si>
    <t>6.1.9</t>
  </si>
  <si>
    <t xml:space="preserve">      REINTEGROS, INCLUIDOS LOS DERIVADOS DE RESPONSABILIDAD OFICIAL</t>
  </si>
  <si>
    <t>6.1.A</t>
  </si>
  <si>
    <t xml:space="preserve">      INTERESES</t>
  </si>
  <si>
    <t>6.1.B</t>
  </si>
  <si>
    <t xml:space="preserve">      INDEMNIZACION POR DAÑOS A BIENES MUNICIPALES</t>
  </si>
  <si>
    <t>6.1.C</t>
  </si>
  <si>
    <t xml:space="preserve">      REZAGOS DE EJERCICIOS FISCALES ANTERIORES</t>
  </si>
  <si>
    <t>6.1.D</t>
  </si>
  <si>
    <t xml:space="preserve">      APROVECHAMIENTOS DERIVADOS DE CAPACITACIONES CURSOS, TALLERES, CONFERENCIAS O EVENTOS</t>
  </si>
  <si>
    <t>6.1.E</t>
  </si>
  <si>
    <t xml:space="preserve">      MULTAS POR SANCIONES ADMINISTRATIVAS</t>
  </si>
  <si>
    <t>PARTICIPACIONES,APORTACIONES,CONVENIOS,INCENTIVOS DERIV. DE LA COLAB. FISCAL Y FONDOS DIST. DE APORT</t>
  </si>
  <si>
    <t xml:space="preserve">   PARTICIPACIONES</t>
  </si>
  <si>
    <t>8.1.1</t>
  </si>
  <si>
    <t xml:space="preserve">      FONDO GENERAL DE PARTICIPACIONES</t>
  </si>
  <si>
    <t>8.1.2</t>
  </si>
  <si>
    <t xml:space="preserve">      FONDO DE FOMENTO MUNCIPAL</t>
  </si>
  <si>
    <t>8.1.3</t>
  </si>
  <si>
    <t xml:space="preserve">      FONDO DE FISCALIZACION</t>
  </si>
  <si>
    <t>8.1.4</t>
  </si>
  <si>
    <t xml:space="preserve">      IMPUESTO SOBRE AUTOMOVILES NUEVOS (ISAN)</t>
  </si>
  <si>
    <t>8.1.5</t>
  </si>
  <si>
    <t xml:space="preserve">      IMPUESTO ESPECIAL SOBRE PRODUCCION Y SERVICIOS (IEPS)</t>
  </si>
  <si>
    <t>8.1.6</t>
  </si>
  <si>
    <t xml:space="preserve">      INCENTIVOS A LA VENTA DE GASOLINA Y DIESEL</t>
  </si>
  <si>
    <t>8.1.7</t>
  </si>
  <si>
    <t xml:space="preserve">      COMPENSACIONES DEL ISAN</t>
  </si>
  <si>
    <t xml:space="preserve">   APORTACIONES</t>
  </si>
  <si>
    <t>8.2.1</t>
  </si>
  <si>
    <t xml:space="preserve">      FONDO DE APORTACIONES PARA LA INFRAESTRUCTURA SOCIAL MUNICIPAL FAISM</t>
  </si>
  <si>
    <t>8.2.2</t>
  </si>
  <si>
    <t xml:space="preserve">      FONDO DE APORTACIONES PARA EL FORTALECIMIENTO DE LOS MUNICIPIOS FORTAMUN</t>
  </si>
  <si>
    <t>8.2.6</t>
  </si>
  <si>
    <t xml:space="preserve">      PROGRAMA EQUIPO MAQUINARIA</t>
  </si>
  <si>
    <t xml:space="preserve">   CONVENIOS</t>
  </si>
  <si>
    <t>8.3.1</t>
  </si>
  <si>
    <t xml:space="preserve">      FORTASEG</t>
  </si>
  <si>
    <t>8.3.2</t>
  </si>
  <si>
    <t xml:space="preserve">      FEIEF</t>
  </si>
  <si>
    <t>8.3.3</t>
  </si>
  <si>
    <t xml:space="preserve">      COPARTICIPACION FORTASEG</t>
  </si>
  <si>
    <t>8.3.4</t>
  </si>
  <si>
    <t xml:space="preserve">      ISR</t>
  </si>
  <si>
    <t xml:space="preserve">CONCEPTO </t>
  </si>
  <si>
    <t>CRI</t>
  </si>
  <si>
    <t xml:space="preserve">Enero </t>
  </si>
  <si>
    <t xml:space="preserve">Febrero </t>
  </si>
  <si>
    <t>Presupuesto Vigente</t>
  </si>
  <si>
    <t>Marzo</t>
  </si>
  <si>
    <t xml:space="preserve">Mayo </t>
  </si>
  <si>
    <t xml:space="preserve">Junio </t>
  </si>
  <si>
    <t xml:space="preserve">Septiembre </t>
  </si>
  <si>
    <t xml:space="preserve">Total </t>
  </si>
  <si>
    <t>Disponible</t>
  </si>
  <si>
    <t>ANALITICO MENSUAL DE INGRESOS</t>
  </si>
  <si>
    <t xml:space="preserve">TOTAL </t>
  </si>
  <si>
    <t>--------------------------------------------------</t>
  </si>
  <si>
    <t>1.8.1</t>
  </si>
  <si>
    <t>4.3.7</t>
  </si>
  <si>
    <t>5.1.9</t>
  </si>
  <si>
    <t>5.1.A</t>
  </si>
  <si>
    <t>5.1.B</t>
  </si>
  <si>
    <t>6.1.K</t>
  </si>
  <si>
    <t>8.3.6</t>
  </si>
  <si>
    <t xml:space="preserve">     OTROS IMPUESTOS</t>
  </si>
  <si>
    <t xml:space="preserve">      DERECHOS POR SERVICIOS DE AGUA POTABLE</t>
  </si>
  <si>
    <t xml:space="preserve">      EXPLOTACION O ENAJENACION DE CUALQUIER NATURALEZA DE LOS BIENES PROPIEDAD DEL MUNICIPIO</t>
  </si>
  <si>
    <t xml:space="preserve">      LOS CAPITALES Y VALORES DEL MUNICIPIO Y SUS RENDIMIENTOS</t>
  </si>
  <si>
    <t xml:space="preserve">      LOS BIENES DE BENEFICIENCIA</t>
  </si>
  <si>
    <t xml:space="preserve">      CONTROL CANINO</t>
  </si>
  <si>
    <t xml:space="preserve">      DERECHOS POR SERVICIOS DE LIMPIAS</t>
  </si>
  <si>
    <t xml:space="preserve">      DERECHOS POR SERVICIOS DE ALUMBRADO PUBLICO</t>
  </si>
  <si>
    <t xml:space="preserve">      DERECHOS POR EXPEDICION, REVALIDACION Y CANJE ESTB. CON BEBIDAS ALCOHOLICAS</t>
  </si>
  <si>
    <t xml:space="preserve">Octubre </t>
  </si>
  <si>
    <t>Noviembre</t>
  </si>
  <si>
    <t>1.2.6</t>
  </si>
  <si>
    <t>5.1.2</t>
  </si>
  <si>
    <t xml:space="preserve">      ENAJENACION DE BIENES MUEBLES NO SUJETOS A SER INVENTARIADOS </t>
  </si>
  <si>
    <t>DEL 01 DE ENERO AL 31 DE DICIEMBRE DE 2020</t>
  </si>
  <si>
    <t xml:space="preserve"> Diciembre</t>
  </si>
  <si>
    <t>OTROS INGRESOS Y BENEFICIOS</t>
  </si>
  <si>
    <t xml:space="preserve">        OTROS INGRESOS</t>
  </si>
  <si>
    <t xml:space="preserve">      FOMENTO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</si>
</sst>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43" fontId="0" fillId="0" borderId="0" xfId="42" applyFont="1" applyFill="1"/>
    <xf numFmtId="9" fontId="0" fillId="0" borderId="0" xfId="43" applyFont="1"/>
    <xf numFmtId="43" fontId="0" fillId="0" borderId="0" xfId="42" applyFont="1"/>
    <xf numFmtId="0" fontId="16" fillId="0" borderId="0" xfId="0" applyFont="1"/>
    <xf numFmtId="43" fontId="16" fillId="0" borderId="0" xfId="42" applyFont="1"/>
    <xf numFmtId="9" fontId="16" fillId="0" borderId="0" xfId="43" applyFont="1"/>
    <xf numFmtId="43" fontId="16" fillId="0" borderId="0" xfId="0" applyNumberFormat="1" applyFont="1"/>
    <xf numFmtId="43" fontId="16" fillId="0" borderId="0" xfId="42" applyFont="1" applyFill="1" applyAlignment="1">
      <alignment vertical="center"/>
    </xf>
    <xf numFmtId="43" fontId="16" fillId="0" borderId="0" xfId="42" applyFont="1" applyFill="1" applyAlignment="1">
      <alignment horizontal="center" vertical="center"/>
    </xf>
    <xf numFmtId="43" fontId="16" fillId="0" borderId="0" xfId="42" applyFont="1" applyFill="1" applyAlignment="1">
      <alignment horizontal="center" vertical="center" wrapText="1"/>
    </xf>
    <xf numFmtId="0" fontId="0" fillId="0" borderId="0" xfId="0" quotePrefix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43" applyNumberFormat="1" applyFont="1"/>
    <xf numFmtId="43" fontId="16" fillId="0" borderId="0" xfId="42" applyFont="1" applyFill="1" applyAlignment="1">
      <alignment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vertical="top" wrapText="1"/>
    </xf>
    <xf numFmtId="49" fontId="16" fillId="0" borderId="0" xfId="42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9" fontId="16" fillId="0" borderId="0" xfId="43" applyFont="1" applyFill="1"/>
    <xf numFmtId="0" fontId="16" fillId="0" borderId="0" xfId="0" applyFont="1" applyFill="1"/>
    <xf numFmtId="0" fontId="18" fillId="0" borderId="0" xfId="0" applyFont="1" applyAlignment="1">
      <alignment horizontal="center"/>
    </xf>
    <xf numFmtId="164" fontId="16" fillId="0" borderId="0" xfId="42" applyNumberFormat="1" applyFont="1" applyFill="1" applyAlignment="1">
      <alignment vertical="center"/>
    </xf>
    <xf numFmtId="164" fontId="16" fillId="0" borderId="0" xfId="42" applyNumberFormat="1" applyFont="1" applyFill="1"/>
    <xf numFmtId="164" fontId="0" fillId="0" borderId="0" xfId="42" applyNumberFormat="1" applyFont="1" applyFill="1"/>
    <xf numFmtId="164" fontId="0" fillId="0" borderId="0" xfId="42" applyNumberFormat="1" applyFont="1"/>
    <xf numFmtId="164" fontId="0" fillId="0" borderId="0" xfId="0" applyNumberForma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381001</xdr:colOff>
      <xdr:row>106</xdr:row>
      <xdr:rowOff>142875</xdr:rowOff>
    </xdr:from>
    <xdr:to>
      <xdr:col>14</xdr:col>
      <xdr:colOff>542924</xdr:colOff>
      <xdr:row>125</xdr:row>
      <xdr:rowOff>9525</xdr:rowOff>
    </xdr:to>
    <xdr:sp macro="" textlink="">
      <xdr:nvSpPr>
        <xdr:cNvPr id="2" name="1 CuadroTexto"/>
        <xdr:cNvSpPr txBox="1"/>
      </xdr:nvSpPr>
      <xdr:spPr>
        <a:xfrm>
          <a:off x="6886576" y="29832300"/>
          <a:ext cx="10944223" cy="3486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REYES BAÑOS  ORTIZ       </a:t>
          </a:r>
          <a:r>
            <a:rPr lang="es-MX" sz="1100"/>
            <a:t>                                                     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MATILDE ORTEGA MARTINEZ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TESORERO MUNICIPAL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L.D. ISRAEL JORGE FELIX SOTO</a:t>
          </a:r>
        </a:p>
        <a:p>
          <a:r>
            <a:rPr lang="es-MX" sz="1100"/>
            <a:t>                                                      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PRESIDENTE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MUNICIPAL </a:t>
          </a:r>
          <a:r>
            <a:rPr lang="es-MX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8"/>
  <sheetViews>
    <sheetView tabSelected="1" view="pageBreakPreview" topLeftCell="A79" zoomScaleNormal="100" zoomScaleSheetLayoutView="100" workbookViewId="0">
      <selection activeCell="J47" sqref="J47"/>
    </sheetView>
  </sheetViews>
  <sheetFormatPr baseColWidth="10" defaultRowHeight="15" x14ac:dyDescent="0.25"/>
  <cols>
    <col min="1" max="1" width="11.42578125" style="20"/>
    <col min="2" max="2" width="47.28515625" style="15" customWidth="1"/>
    <col min="3" max="3" width="21.5703125" style="3" customWidth="1"/>
    <col min="4" max="4" width="17.28515625" style="5" customWidth="1"/>
    <col min="5" max="5" width="15.7109375" style="5" customWidth="1"/>
    <col min="6" max="6" width="17" style="5" customWidth="1"/>
    <col min="7" max="9" width="14.140625" style="5" customWidth="1"/>
    <col min="10" max="10" width="16.7109375" style="5" customWidth="1"/>
    <col min="11" max="11" width="17.5703125" style="5" customWidth="1"/>
    <col min="12" max="15" width="17.42578125" style="5" customWidth="1"/>
    <col min="16" max="16" width="18" style="4" customWidth="1"/>
    <col min="17" max="17" width="14.42578125" style="4" customWidth="1"/>
    <col min="18" max="18" width="16.28515625" style="4" bestFit="1" customWidth="1"/>
    <col min="19" max="19" width="12.42578125" bestFit="1" customWidth="1"/>
  </cols>
  <sheetData>
    <row r="1" spans="1:19" ht="15.75" x14ac:dyDescent="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9" ht="15.75" x14ac:dyDescent="0.25">
      <c r="A2" s="26" t="s">
        <v>159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9" ht="15.75" x14ac:dyDescent="0.25">
      <c r="A3" s="26" t="s">
        <v>183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9" s="11" customFormat="1" ht="23.25" customHeight="1" x14ac:dyDescent="0.25">
      <c r="A4" s="12" t="s">
        <v>149</v>
      </c>
      <c r="B4" s="12" t="s">
        <v>148</v>
      </c>
      <c r="C4" s="11" t="s">
        <v>152</v>
      </c>
      <c r="D4" s="11" t="s">
        <v>150</v>
      </c>
      <c r="E4" s="11" t="s">
        <v>151</v>
      </c>
      <c r="F4" s="11" t="s">
        <v>153</v>
      </c>
      <c r="G4" s="11" t="s">
        <v>2</v>
      </c>
      <c r="H4" s="11" t="s">
        <v>154</v>
      </c>
      <c r="I4" s="11" t="s">
        <v>155</v>
      </c>
      <c r="J4" s="11" t="s">
        <v>3</v>
      </c>
      <c r="K4" s="11" t="s">
        <v>4</v>
      </c>
      <c r="L4" s="11" t="s">
        <v>156</v>
      </c>
      <c r="M4" s="11" t="s">
        <v>178</v>
      </c>
      <c r="N4" s="11" t="s">
        <v>179</v>
      </c>
      <c r="O4" s="22" t="s">
        <v>184</v>
      </c>
      <c r="P4" s="11" t="s">
        <v>157</v>
      </c>
      <c r="Q4" s="11" t="s">
        <v>158</v>
      </c>
    </row>
    <row r="5" spans="1:19" s="11" customFormat="1" ht="17.25" customHeight="1" x14ac:dyDescent="0.25">
      <c r="A5" s="13" t="s">
        <v>0</v>
      </c>
      <c r="B5" s="13" t="s">
        <v>161</v>
      </c>
      <c r="C5" s="2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</row>
    <row r="6" spans="1:19" s="10" customFormat="1" ht="15.75" customHeight="1" x14ac:dyDescent="0.25">
      <c r="A6" s="18"/>
      <c r="B6" s="12" t="s">
        <v>160</v>
      </c>
      <c r="C6" s="27">
        <f>+C7+C21+C23+C51+C63+C82+C80</f>
        <v>442850043.97000003</v>
      </c>
      <c r="D6" s="27">
        <f t="shared" ref="D6:H6" si="0">+D7+D21+D23+D51+D63+D82</f>
        <v>72260089.49000001</v>
      </c>
      <c r="E6" s="27">
        <f t="shared" si="0"/>
        <v>42015376.050000004</v>
      </c>
      <c r="F6" s="27">
        <f t="shared" si="0"/>
        <v>30903934.819999997</v>
      </c>
      <c r="G6" s="27">
        <f t="shared" si="0"/>
        <v>42034602.960000001</v>
      </c>
      <c r="H6" s="27">
        <f t="shared" si="0"/>
        <v>24297414.800000001</v>
      </c>
      <c r="I6" s="27">
        <f>+I7+I21+I23+I51+I63+I82</f>
        <v>23836188.539999999</v>
      </c>
      <c r="J6" s="27">
        <f t="shared" ref="J6:K6" si="1">+J7+J21+J23+J51+J63+J82</f>
        <v>34482494.68</v>
      </c>
      <c r="K6" s="27">
        <f t="shared" si="1"/>
        <v>39397490.769999996</v>
      </c>
      <c r="L6" s="27">
        <f>+L7+L21+L23+L51+L63+L82</f>
        <v>28026706.199999999</v>
      </c>
      <c r="M6" s="27">
        <f t="shared" ref="M6" si="2">+M7+M21+M23+M51+M63+M82</f>
        <v>36467566.210000001</v>
      </c>
      <c r="N6" s="27">
        <f>+N7+N21+N23+N51+N63+N82</f>
        <v>30076142.460000001</v>
      </c>
      <c r="O6" s="27">
        <f>+O7+O21+O23+O51+O63+O82+O80</f>
        <v>39052036.990000002</v>
      </c>
      <c r="P6" s="27">
        <f>+P7+P21+P23+P51+P63+P82+P80</f>
        <v>442850043.96999997</v>
      </c>
      <c r="Q6" s="27">
        <f>+Q7+Q21+Q23+Q51+Q63+Q82+Q80</f>
        <v>0</v>
      </c>
    </row>
    <row r="7" spans="1:19" s="6" customFormat="1" ht="15.75" customHeight="1" x14ac:dyDescent="0.25">
      <c r="A7" s="19">
        <v>1</v>
      </c>
      <c r="B7" s="14" t="s">
        <v>11</v>
      </c>
      <c r="C7" s="28">
        <f>+C8+C11+C18+C17</f>
        <v>86918445.620000005</v>
      </c>
      <c r="D7" s="28">
        <f t="shared" ref="D7:K7" si="3">+D8+D11+D18+D17</f>
        <v>40190403.330000006</v>
      </c>
      <c r="E7" s="28">
        <f t="shared" si="3"/>
        <v>7279665.5899999999</v>
      </c>
      <c r="F7" s="28">
        <f t="shared" si="3"/>
        <v>3842587.8399999994</v>
      </c>
      <c r="G7" s="28">
        <f t="shared" si="3"/>
        <v>4116643.1999999997</v>
      </c>
      <c r="H7" s="28">
        <f t="shared" si="3"/>
        <v>2393311.6999999997</v>
      </c>
      <c r="I7" s="28">
        <f t="shared" si="3"/>
        <v>3587201.54</v>
      </c>
      <c r="J7" s="28">
        <f t="shared" si="3"/>
        <v>3069534.35</v>
      </c>
      <c r="K7" s="28">
        <f t="shared" si="3"/>
        <v>4832055.53</v>
      </c>
      <c r="L7" s="28">
        <f>+L8+L11+L18+L17</f>
        <v>2199855.1799999997</v>
      </c>
      <c r="M7" s="28">
        <f t="shared" ref="M7" si="4">+M8+M11+M18+M17</f>
        <v>6566851.0699999994</v>
      </c>
      <c r="N7" s="28">
        <f>+N8+N11+N18+N17</f>
        <v>3808744.2600000007</v>
      </c>
      <c r="O7" s="28">
        <f>+O8+O11+O18+O17</f>
        <v>5031592.03</v>
      </c>
      <c r="P7" s="28">
        <f>+P8+P11+P18+P17</f>
        <v>86918445.620000005</v>
      </c>
      <c r="Q7" s="28">
        <f>+Q8+Q11+Q18+Q17</f>
        <v>0</v>
      </c>
      <c r="R7" s="7"/>
      <c r="S7" s="9"/>
    </row>
    <row r="8" spans="1:19" s="6" customFormat="1" x14ac:dyDescent="0.25">
      <c r="A8" s="19">
        <v>1.1000000000000001</v>
      </c>
      <c r="B8" s="14" t="s">
        <v>12</v>
      </c>
      <c r="C8" s="28">
        <f>+C9+C10</f>
        <v>1384460.62</v>
      </c>
      <c r="D8" s="28">
        <f t="shared" ref="D8:L8" si="5">+D9+D10</f>
        <v>481984.4</v>
      </c>
      <c r="E8" s="28">
        <f t="shared" si="5"/>
        <v>84292.5</v>
      </c>
      <c r="F8" s="28">
        <f t="shared" si="5"/>
        <v>99907.07</v>
      </c>
      <c r="G8" s="28">
        <f t="shared" si="5"/>
        <v>1681</v>
      </c>
      <c r="H8" s="28">
        <f t="shared" si="5"/>
        <v>10031</v>
      </c>
      <c r="I8" s="28">
        <f t="shared" si="5"/>
        <v>44371</v>
      </c>
      <c r="J8" s="28">
        <f t="shared" si="5"/>
        <v>64181.9</v>
      </c>
      <c r="K8" s="28">
        <f t="shared" si="5"/>
        <v>77914.3</v>
      </c>
      <c r="L8" s="28">
        <f t="shared" si="5"/>
        <v>57201</v>
      </c>
      <c r="M8" s="28">
        <f>+M9+M10</f>
        <v>133900.79999999999</v>
      </c>
      <c r="N8" s="28">
        <f>+N9+N10</f>
        <v>116174.2</v>
      </c>
      <c r="O8" s="28">
        <f>+O9+O10</f>
        <v>212821.45</v>
      </c>
      <c r="P8" s="28">
        <f>+P9+P10</f>
        <v>1384460.62</v>
      </c>
      <c r="Q8" s="28">
        <f>+Q9+Q10</f>
        <v>0</v>
      </c>
      <c r="R8" s="8"/>
    </row>
    <row r="9" spans="1:19" ht="45" x14ac:dyDescent="0.25">
      <c r="A9" s="20" t="s">
        <v>5</v>
      </c>
      <c r="B9" s="15" t="s">
        <v>13</v>
      </c>
      <c r="C9" s="29">
        <v>286532.87</v>
      </c>
      <c r="D9" s="29">
        <v>185750.9</v>
      </c>
      <c r="E9" s="29">
        <v>2651</v>
      </c>
      <c r="F9" s="29">
        <v>13060.07</v>
      </c>
      <c r="G9" s="29">
        <v>1316</v>
      </c>
      <c r="H9" s="29">
        <v>10031</v>
      </c>
      <c r="I9" s="29">
        <v>44371</v>
      </c>
      <c r="J9" s="29">
        <v>949.9</v>
      </c>
      <c r="K9" s="29">
        <v>13203.3</v>
      </c>
      <c r="L9" s="29">
        <v>12339</v>
      </c>
      <c r="M9" s="29">
        <v>1745.8</v>
      </c>
      <c r="N9" s="29">
        <v>1014.9</v>
      </c>
      <c r="O9" s="29">
        <v>100</v>
      </c>
      <c r="P9" s="29">
        <f>+D9+E9+F9+G9+H9+I9+J9+K9+L9+M9+N9+O9</f>
        <v>286532.87</v>
      </c>
      <c r="Q9" s="29">
        <f>+C9-P9</f>
        <v>0</v>
      </c>
    </row>
    <row r="10" spans="1:19" x14ac:dyDescent="0.25">
      <c r="A10" s="20" t="s">
        <v>6</v>
      </c>
      <c r="B10" s="15" t="s">
        <v>14</v>
      </c>
      <c r="C10" s="29">
        <v>1097927.75</v>
      </c>
      <c r="D10" s="29">
        <v>296233.5</v>
      </c>
      <c r="E10" s="29">
        <v>81641.5</v>
      </c>
      <c r="F10" s="29">
        <v>86847</v>
      </c>
      <c r="G10" s="29">
        <v>365</v>
      </c>
      <c r="H10" s="29">
        <v>0</v>
      </c>
      <c r="I10" s="29">
        <v>0</v>
      </c>
      <c r="J10" s="29">
        <v>63232</v>
      </c>
      <c r="K10" s="29">
        <v>64711</v>
      </c>
      <c r="L10" s="29">
        <v>44862</v>
      </c>
      <c r="M10" s="29">
        <v>132155</v>
      </c>
      <c r="N10" s="29">
        <v>115159.3</v>
      </c>
      <c r="O10" s="29">
        <v>212721.45</v>
      </c>
      <c r="P10" s="29">
        <f>+D10+E10+F10+G10+H10+I10+J10+K10+L10+M10+N10+O10</f>
        <v>1097927.75</v>
      </c>
      <c r="Q10" s="29">
        <f>+C10-P10</f>
        <v>0</v>
      </c>
    </row>
    <row r="11" spans="1:19" s="6" customFormat="1" x14ac:dyDescent="0.25">
      <c r="A11" s="19">
        <v>1.2</v>
      </c>
      <c r="B11" s="14" t="s">
        <v>15</v>
      </c>
      <c r="C11" s="28">
        <f>+C12+C13+C14+C15+C16</f>
        <v>80413874.469999999</v>
      </c>
      <c r="D11" s="28">
        <f>+D12+D13+D14+D15+D16</f>
        <v>38843131.050000004</v>
      </c>
      <c r="E11" s="28">
        <f t="shared" ref="E11:K11" si="6">+E12+E13+E14+E15+E16</f>
        <v>6898852.4900000002</v>
      </c>
      <c r="F11" s="28">
        <f t="shared" si="6"/>
        <v>3608328.9299999997</v>
      </c>
      <c r="G11" s="28">
        <f t="shared" si="6"/>
        <v>1436408.04</v>
      </c>
      <c r="H11" s="28">
        <f t="shared" si="6"/>
        <v>2503550.42</v>
      </c>
      <c r="I11" s="28">
        <f t="shared" si="6"/>
        <v>3493880.25</v>
      </c>
      <c r="J11" s="28">
        <f t="shared" si="6"/>
        <v>2898222.0700000003</v>
      </c>
      <c r="K11" s="28">
        <f t="shared" si="6"/>
        <v>3629216.49</v>
      </c>
      <c r="L11" s="28">
        <f t="shared" ref="L11:Q11" si="7">+L12+L13+L14+L15+L16</f>
        <v>2032668.8499999999</v>
      </c>
      <c r="M11" s="28">
        <f t="shared" si="7"/>
        <v>6786693.6199999992</v>
      </c>
      <c r="N11" s="28">
        <f t="shared" si="7"/>
        <v>3755960.22</v>
      </c>
      <c r="O11" s="28">
        <f t="shared" si="7"/>
        <v>4526962.04</v>
      </c>
      <c r="P11" s="28">
        <f t="shared" si="7"/>
        <v>80413874.469999999</v>
      </c>
      <c r="Q11" s="28">
        <f t="shared" si="7"/>
        <v>0</v>
      </c>
      <c r="R11" s="8"/>
    </row>
    <row r="12" spans="1:19" x14ac:dyDescent="0.25">
      <c r="A12" s="20" t="s">
        <v>7</v>
      </c>
      <c r="B12" s="15" t="s">
        <v>16</v>
      </c>
      <c r="C12" s="29">
        <v>35426488.780000001</v>
      </c>
      <c r="D12" s="29">
        <v>26776829.170000002</v>
      </c>
      <c r="E12" s="29">
        <v>3032003.41</v>
      </c>
      <c r="F12" s="29">
        <v>1291119.48</v>
      </c>
      <c r="G12" s="29">
        <v>10752</v>
      </c>
      <c r="H12" s="29">
        <v>15408</v>
      </c>
      <c r="I12" s="29">
        <v>176015</v>
      </c>
      <c r="J12" s="29">
        <v>740599.24</v>
      </c>
      <c r="K12" s="29">
        <v>657350</v>
      </c>
      <c r="L12" s="29">
        <v>181683.45</v>
      </c>
      <c r="M12" s="29">
        <v>996137.17</v>
      </c>
      <c r="N12" s="29">
        <v>616488.6</v>
      </c>
      <c r="O12" s="29">
        <v>932103.26</v>
      </c>
      <c r="P12" s="29">
        <f>+D12+E12+F12+G12+H12+I12+J12+K12+L12+M12+N12+O12</f>
        <v>35426488.780000001</v>
      </c>
      <c r="Q12" s="29">
        <f t="shared" ref="Q12:Q17" si="8">+C12-P12</f>
        <v>0</v>
      </c>
    </row>
    <row r="13" spans="1:19" x14ac:dyDescent="0.25">
      <c r="A13" s="20" t="s">
        <v>8</v>
      </c>
      <c r="B13" s="15" t="s">
        <v>17</v>
      </c>
      <c r="C13" s="29">
        <v>11500578.24</v>
      </c>
      <c r="D13" s="29">
        <v>8305491</v>
      </c>
      <c r="E13" s="29">
        <v>1275796</v>
      </c>
      <c r="F13" s="29">
        <v>538708</v>
      </c>
      <c r="G13" s="29">
        <v>4715</v>
      </c>
      <c r="H13" s="29">
        <v>593</v>
      </c>
      <c r="I13" s="29">
        <v>47008</v>
      </c>
      <c r="J13" s="29">
        <v>251008</v>
      </c>
      <c r="K13" s="29">
        <v>371035</v>
      </c>
      <c r="L13" s="29">
        <v>126623</v>
      </c>
      <c r="M13" s="29">
        <v>131575.56</v>
      </c>
      <c r="N13" s="29">
        <v>325056</v>
      </c>
      <c r="O13" s="29">
        <v>122969.68</v>
      </c>
      <c r="P13" s="29">
        <f t="shared" ref="P13:P16" si="9">+D13+E13+F13+G13+H13+I13+J13+K13+L13+M13+N13+O13</f>
        <v>11500578.24</v>
      </c>
      <c r="Q13" s="29">
        <f t="shared" si="8"/>
        <v>0</v>
      </c>
    </row>
    <row r="14" spans="1:19" x14ac:dyDescent="0.25">
      <c r="A14" s="20" t="s">
        <v>9</v>
      </c>
      <c r="B14" s="15" t="s">
        <v>18</v>
      </c>
      <c r="C14" s="29">
        <v>150648</v>
      </c>
      <c r="D14" s="29">
        <v>101634</v>
      </c>
      <c r="E14" s="29">
        <v>14647</v>
      </c>
      <c r="F14" s="29">
        <v>0</v>
      </c>
      <c r="G14" s="29">
        <v>0</v>
      </c>
      <c r="H14" s="29">
        <v>0</v>
      </c>
      <c r="I14" s="29">
        <v>0</v>
      </c>
      <c r="J14" s="29">
        <v>18255</v>
      </c>
      <c r="K14" s="29">
        <v>8599</v>
      </c>
      <c r="L14" s="29">
        <v>0</v>
      </c>
      <c r="M14" s="29">
        <v>2800</v>
      </c>
      <c r="N14" s="29">
        <v>2849</v>
      </c>
      <c r="O14" s="29">
        <v>1864</v>
      </c>
      <c r="P14" s="29">
        <f t="shared" si="9"/>
        <v>150648</v>
      </c>
      <c r="Q14" s="29">
        <f t="shared" si="8"/>
        <v>0</v>
      </c>
    </row>
    <row r="15" spans="1:19" ht="28.5" customHeight="1" x14ac:dyDescent="0.25">
      <c r="A15" s="20" t="s">
        <v>10</v>
      </c>
      <c r="B15" s="15" t="s">
        <v>19</v>
      </c>
      <c r="C15" s="29">
        <v>33336059.449999999</v>
      </c>
      <c r="D15" s="29">
        <v>3659176.88</v>
      </c>
      <c r="E15" s="29">
        <v>2576406.08</v>
      </c>
      <c r="F15" s="29">
        <v>1778501.45</v>
      </c>
      <c r="G15" s="29">
        <v>1420941.04</v>
      </c>
      <c r="H15" s="29">
        <v>2487549.42</v>
      </c>
      <c r="I15" s="29">
        <v>3270857.25</v>
      </c>
      <c r="J15" s="29">
        <v>1888359.83</v>
      </c>
      <c r="K15" s="29">
        <v>2592232.4900000002</v>
      </c>
      <c r="L15" s="29">
        <v>1724362.4</v>
      </c>
      <c r="M15" s="29">
        <v>5656080.8899999997</v>
      </c>
      <c r="N15" s="29">
        <v>2811566.62</v>
      </c>
      <c r="O15" s="29">
        <v>3470025.1</v>
      </c>
      <c r="P15" s="29">
        <f t="shared" si="9"/>
        <v>33336059.449999999</v>
      </c>
      <c r="Q15" s="29">
        <f t="shared" si="8"/>
        <v>0</v>
      </c>
    </row>
    <row r="16" spans="1:19" ht="16.5" customHeight="1" x14ac:dyDescent="0.25">
      <c r="A16" s="20" t="s">
        <v>180</v>
      </c>
      <c r="B16" s="21" t="s">
        <v>16</v>
      </c>
      <c r="C16" s="29">
        <v>100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100</v>
      </c>
      <c r="N16" s="29">
        <v>0</v>
      </c>
      <c r="O16" s="29">
        <v>0</v>
      </c>
      <c r="P16" s="29">
        <f t="shared" si="9"/>
        <v>100</v>
      </c>
      <c r="Q16" s="29">
        <f t="shared" si="8"/>
        <v>0</v>
      </c>
    </row>
    <row r="17" spans="1:18" s="6" customFormat="1" ht="13.5" customHeight="1" x14ac:dyDescent="0.25">
      <c r="A17" s="19">
        <v>1.6</v>
      </c>
      <c r="B17" s="14" t="s">
        <v>20</v>
      </c>
      <c r="C17" s="28">
        <v>221401.7</v>
      </c>
      <c r="D17" s="28">
        <v>62176</v>
      </c>
      <c r="E17" s="28">
        <v>761.5</v>
      </c>
      <c r="F17" s="28">
        <v>5475</v>
      </c>
      <c r="G17" s="28">
        <v>0</v>
      </c>
      <c r="H17" s="28">
        <v>0</v>
      </c>
      <c r="I17" s="28">
        <v>0</v>
      </c>
      <c r="J17" s="28">
        <v>2990.1</v>
      </c>
      <c r="K17" s="28">
        <v>127817</v>
      </c>
      <c r="L17" s="28">
        <v>4455</v>
      </c>
      <c r="M17" s="28">
        <v>16813.5</v>
      </c>
      <c r="N17" s="28">
        <v>913.6</v>
      </c>
      <c r="O17" s="28">
        <v>0</v>
      </c>
      <c r="P17" s="28">
        <f t="shared" ref="P17" si="10">+D17+E17+F17+G17+H17+I17+J17+K17+L17+M17+N17</f>
        <v>221401.7</v>
      </c>
      <c r="Q17" s="28">
        <f t="shared" si="8"/>
        <v>0</v>
      </c>
      <c r="R17" s="8"/>
    </row>
    <row r="18" spans="1:18" s="6" customFormat="1" x14ac:dyDescent="0.25">
      <c r="A18" s="19">
        <v>1.7</v>
      </c>
      <c r="B18" s="14" t="s">
        <v>21</v>
      </c>
      <c r="C18" s="28">
        <f>+C19+C20</f>
        <v>4898708.83</v>
      </c>
      <c r="D18" s="28">
        <f t="shared" ref="D18:L18" si="11">+D19+D20</f>
        <v>803111.88</v>
      </c>
      <c r="E18" s="28">
        <f t="shared" si="11"/>
        <v>295759.09999999998</v>
      </c>
      <c r="F18" s="28">
        <f t="shared" si="11"/>
        <v>128876.84</v>
      </c>
      <c r="G18" s="28">
        <f t="shared" si="11"/>
        <v>2678554.1599999997</v>
      </c>
      <c r="H18" s="28">
        <f t="shared" si="11"/>
        <v>-120269.72</v>
      </c>
      <c r="I18" s="28">
        <f t="shared" si="11"/>
        <v>48950.29</v>
      </c>
      <c r="J18" s="28">
        <f t="shared" si="11"/>
        <v>104140.28</v>
      </c>
      <c r="K18" s="28">
        <f t="shared" si="11"/>
        <v>997107.74</v>
      </c>
      <c r="L18" s="28">
        <f t="shared" si="11"/>
        <v>105530.33</v>
      </c>
      <c r="M18" s="28">
        <f>+M19+M20</f>
        <v>-370556.85</v>
      </c>
      <c r="N18" s="28">
        <f>+N19+N20</f>
        <v>-64303.76</v>
      </c>
      <c r="O18" s="28">
        <f>+O19+O20</f>
        <v>291808.53999999998</v>
      </c>
      <c r="P18" s="28">
        <f>+P19+P20</f>
        <v>4898708.83</v>
      </c>
      <c r="Q18" s="28">
        <f>+Q19+Q20</f>
        <v>0</v>
      </c>
      <c r="R18" s="8"/>
    </row>
    <row r="19" spans="1:18" x14ac:dyDescent="0.25">
      <c r="A19" s="20" t="s">
        <v>22</v>
      </c>
      <c r="B19" s="15" t="s">
        <v>91</v>
      </c>
      <c r="C19" s="29">
        <v>1874549.69</v>
      </c>
      <c r="D19" s="29">
        <v>803111.88</v>
      </c>
      <c r="E19" s="29">
        <v>295759.09999999998</v>
      </c>
      <c r="F19" s="29">
        <v>128876.84</v>
      </c>
      <c r="G19" s="29">
        <v>1835.76</v>
      </c>
      <c r="H19" s="29">
        <v>5022.4799999999996</v>
      </c>
      <c r="I19" s="29">
        <v>48950.29</v>
      </c>
      <c r="J19" s="29">
        <v>104140.28</v>
      </c>
      <c r="K19" s="29">
        <v>256483.28</v>
      </c>
      <c r="L19" s="29">
        <v>105530.33</v>
      </c>
      <c r="M19" s="29">
        <v>89702.91</v>
      </c>
      <c r="N19" s="29">
        <v>0</v>
      </c>
      <c r="O19" s="29">
        <v>35136.54</v>
      </c>
      <c r="P19" s="29">
        <f>+D19+E19+F19+G19+H19+I19+J19+K19+L19+M19+N19+O19</f>
        <v>1874549.6900000002</v>
      </c>
      <c r="Q19" s="29">
        <f>+C19-P19</f>
        <v>0</v>
      </c>
    </row>
    <row r="20" spans="1:18" x14ac:dyDescent="0.25">
      <c r="A20" s="20" t="s">
        <v>162</v>
      </c>
      <c r="B20" s="16" t="s">
        <v>169</v>
      </c>
      <c r="C20" s="29">
        <v>3024159.14</v>
      </c>
      <c r="D20" s="29">
        <v>0</v>
      </c>
      <c r="E20" s="29">
        <v>0</v>
      </c>
      <c r="F20" s="29">
        <v>0</v>
      </c>
      <c r="G20" s="29">
        <v>2676718.4</v>
      </c>
      <c r="H20" s="29">
        <v>-125292.2</v>
      </c>
      <c r="I20" s="29">
        <v>0</v>
      </c>
      <c r="J20" s="29">
        <v>0</v>
      </c>
      <c r="K20" s="29">
        <v>740624.46</v>
      </c>
      <c r="L20" s="29">
        <v>0</v>
      </c>
      <c r="M20" s="29">
        <v>-460259.76</v>
      </c>
      <c r="N20" s="29">
        <v>-64303.76</v>
      </c>
      <c r="O20" s="29">
        <v>256672</v>
      </c>
      <c r="P20" s="29">
        <f>+D20+E20+F20+G20+H20+I20+J20+K20+L20+M20+N20+O20</f>
        <v>3024159.1399999997</v>
      </c>
      <c r="Q20" s="29">
        <f>+C20-P20</f>
        <v>0</v>
      </c>
    </row>
    <row r="21" spans="1:18" s="6" customFormat="1" x14ac:dyDescent="0.25">
      <c r="A21" s="19">
        <v>3</v>
      </c>
      <c r="B21" s="14" t="s">
        <v>23</v>
      </c>
      <c r="C21" s="28">
        <f>SUM(C22)</f>
        <v>29662.98</v>
      </c>
      <c r="D21" s="28">
        <f t="shared" ref="D21:N21" si="12">+D22</f>
        <v>0</v>
      </c>
      <c r="E21" s="28">
        <f t="shared" si="12"/>
        <v>0</v>
      </c>
      <c r="F21" s="28">
        <f t="shared" si="12"/>
        <v>29870.98</v>
      </c>
      <c r="G21" s="28">
        <f t="shared" si="12"/>
        <v>0</v>
      </c>
      <c r="H21" s="28">
        <f t="shared" si="12"/>
        <v>0</v>
      </c>
      <c r="I21" s="28">
        <f t="shared" si="12"/>
        <v>0</v>
      </c>
      <c r="J21" s="28">
        <f t="shared" si="12"/>
        <v>0</v>
      </c>
      <c r="K21" s="28">
        <f t="shared" si="12"/>
        <v>0</v>
      </c>
      <c r="L21" s="28">
        <f t="shared" si="12"/>
        <v>0</v>
      </c>
      <c r="M21" s="28">
        <f t="shared" si="12"/>
        <v>0</v>
      </c>
      <c r="N21" s="28">
        <f t="shared" si="12"/>
        <v>0</v>
      </c>
      <c r="O21" s="28">
        <f>+O22</f>
        <v>-208</v>
      </c>
      <c r="P21" s="28">
        <f>+P22</f>
        <v>29662.98</v>
      </c>
      <c r="Q21" s="28">
        <f>+Q22</f>
        <v>0</v>
      </c>
      <c r="R21" s="8"/>
    </row>
    <row r="22" spans="1:18" ht="30" x14ac:dyDescent="0.25">
      <c r="A22" s="20">
        <v>3.1</v>
      </c>
      <c r="B22" s="15" t="s">
        <v>24</v>
      </c>
      <c r="C22" s="29">
        <v>29662.98</v>
      </c>
      <c r="D22" s="29">
        <v>0</v>
      </c>
      <c r="E22" s="29">
        <v>0</v>
      </c>
      <c r="F22" s="29">
        <v>29870.98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-208</v>
      </c>
      <c r="P22" s="29">
        <f>+D22+E22+F22+G22+H22+I22+J22+K22+L22+M22+N22+O22</f>
        <v>29662.98</v>
      </c>
      <c r="Q22" s="29">
        <f>+C22-P22</f>
        <v>0</v>
      </c>
    </row>
    <row r="23" spans="1:18" s="6" customFormat="1" x14ac:dyDescent="0.25">
      <c r="A23" s="19">
        <v>4</v>
      </c>
      <c r="B23" s="14" t="s">
        <v>25</v>
      </c>
      <c r="C23" s="28">
        <f>+C24+C32+C49</f>
        <v>49716677.840000004</v>
      </c>
      <c r="D23" s="28">
        <f>+D24+D32+D49</f>
        <v>3708754.13</v>
      </c>
      <c r="E23" s="28">
        <f t="shared" ref="E23:N23" si="13">+E24+E32+E49</f>
        <v>6026020.6899999995</v>
      </c>
      <c r="F23" s="28">
        <f t="shared" si="13"/>
        <v>4122117.18</v>
      </c>
      <c r="G23" s="28">
        <f t="shared" si="13"/>
        <v>707481.11</v>
      </c>
      <c r="H23" s="28">
        <f t="shared" si="13"/>
        <v>1111542.73</v>
      </c>
      <c r="I23" s="28">
        <f t="shared" si="13"/>
        <v>1159306.8</v>
      </c>
      <c r="J23" s="28">
        <f t="shared" si="13"/>
        <v>5048561.2799999993</v>
      </c>
      <c r="K23" s="28">
        <f t="shared" si="13"/>
        <v>8772620.1500000004</v>
      </c>
      <c r="L23" s="28">
        <f t="shared" si="13"/>
        <v>3294774.8699999996</v>
      </c>
      <c r="M23" s="28">
        <f t="shared" si="13"/>
        <v>5210588.49</v>
      </c>
      <c r="N23" s="28">
        <f t="shared" si="13"/>
        <v>3975343.99</v>
      </c>
      <c r="O23" s="28">
        <f t="shared" ref="O23" si="14">+O24+O32+O49</f>
        <v>6579566.4200000009</v>
      </c>
      <c r="P23" s="28">
        <f>+P24+P32+P49</f>
        <v>49716677.839999996</v>
      </c>
      <c r="Q23" s="28">
        <f>+Q24+Q32+Q49</f>
        <v>0</v>
      </c>
      <c r="R23" s="8"/>
    </row>
    <row r="24" spans="1:18" s="6" customFormat="1" x14ac:dyDescent="0.25">
      <c r="A24" s="19">
        <v>4.3</v>
      </c>
      <c r="B24" s="14" t="s">
        <v>26</v>
      </c>
      <c r="C24" s="28">
        <f>+C25+C26+C27+C28+C29+C30+C31</f>
        <v>18405825.5</v>
      </c>
      <c r="D24" s="28">
        <f t="shared" ref="D24:Q24" si="15">+D25+D26+D27+D28+D29+D30+D31</f>
        <v>1238599.01</v>
      </c>
      <c r="E24" s="28">
        <f t="shared" si="15"/>
        <v>2494966.59</v>
      </c>
      <c r="F24" s="28">
        <f t="shared" si="15"/>
        <v>1450244.51</v>
      </c>
      <c r="G24" s="28">
        <f t="shared" si="15"/>
        <v>97238.3</v>
      </c>
      <c r="H24" s="28">
        <f t="shared" si="15"/>
        <v>653979.63</v>
      </c>
      <c r="I24" s="28">
        <f t="shared" si="15"/>
        <v>334450.12</v>
      </c>
      <c r="J24" s="28">
        <f t="shared" si="15"/>
        <v>2173827.6</v>
      </c>
      <c r="K24" s="28">
        <f t="shared" si="15"/>
        <v>2357536.81</v>
      </c>
      <c r="L24" s="28">
        <f t="shared" si="15"/>
        <v>1798656.2899999998</v>
      </c>
      <c r="M24" s="28">
        <f t="shared" si="15"/>
        <v>2205650.63</v>
      </c>
      <c r="N24" s="28">
        <f t="shared" si="15"/>
        <v>1495885.31</v>
      </c>
      <c r="O24" s="28">
        <f>+O25+O26+O27+O28+O29+O30+O31</f>
        <v>2104790.6999999997</v>
      </c>
      <c r="P24" s="28">
        <f>+P25+P26+P27+P28+P29+P30+P31</f>
        <v>18405825.5</v>
      </c>
      <c r="Q24" s="28">
        <f t="shared" si="15"/>
        <v>0</v>
      </c>
      <c r="R24" s="8"/>
    </row>
    <row r="25" spans="1:18" x14ac:dyDescent="0.25">
      <c r="A25" s="20" t="s">
        <v>27</v>
      </c>
      <c r="B25" s="15" t="s">
        <v>28</v>
      </c>
      <c r="C25" s="29">
        <v>1501492</v>
      </c>
      <c r="D25" s="29">
        <v>137712</v>
      </c>
      <c r="E25" s="29">
        <v>104230</v>
      </c>
      <c r="F25" s="29">
        <v>94247</v>
      </c>
      <c r="G25" s="29">
        <v>7299</v>
      </c>
      <c r="H25" s="29">
        <v>16000</v>
      </c>
      <c r="I25" s="29">
        <v>86499</v>
      </c>
      <c r="J25" s="29">
        <v>161761</v>
      </c>
      <c r="K25" s="29">
        <v>229024</v>
      </c>
      <c r="L25" s="29">
        <v>113738</v>
      </c>
      <c r="M25" s="29">
        <v>118049</v>
      </c>
      <c r="N25" s="29">
        <v>132038</v>
      </c>
      <c r="O25" s="29">
        <v>300895</v>
      </c>
      <c r="P25" s="29">
        <f>+D25+E25+F25+G25+H25+I25+J25+K25+L25+M25+N25+O25</f>
        <v>1501492</v>
      </c>
      <c r="Q25" s="29">
        <f t="shared" ref="Q25:Q31" si="16">+C25-P25</f>
        <v>0</v>
      </c>
    </row>
    <row r="26" spans="1:18" x14ac:dyDescent="0.25">
      <c r="A26" s="20" t="s">
        <v>29</v>
      </c>
      <c r="B26" s="15" t="s">
        <v>175</v>
      </c>
      <c r="C26" s="29">
        <v>2881528.84</v>
      </c>
      <c r="D26" s="29">
        <v>179367.8</v>
      </c>
      <c r="E26" s="29">
        <v>355251.8</v>
      </c>
      <c r="F26" s="29">
        <v>230551.5</v>
      </c>
      <c r="G26" s="29">
        <v>9584.7999999999993</v>
      </c>
      <c r="H26" s="29">
        <v>1750</v>
      </c>
      <c r="I26" s="29">
        <v>6670</v>
      </c>
      <c r="J26" s="29">
        <v>165064.9</v>
      </c>
      <c r="K26" s="29">
        <v>1457845.41</v>
      </c>
      <c r="L26" s="29">
        <v>56543.4</v>
      </c>
      <c r="M26" s="29">
        <v>261642.6</v>
      </c>
      <c r="N26" s="29">
        <v>82599.8</v>
      </c>
      <c r="O26" s="29">
        <v>74656.83</v>
      </c>
      <c r="P26" s="29">
        <f t="shared" ref="P26:P31" si="17">+D26+E26+F26+G26+H26+I26+J26+K26+L26+M26+N26+O26</f>
        <v>2881528.84</v>
      </c>
      <c r="Q26" s="29">
        <f t="shared" si="16"/>
        <v>0</v>
      </c>
    </row>
    <row r="27" spans="1:18" ht="30" x14ac:dyDescent="0.25">
      <c r="A27" s="20" t="s">
        <v>30</v>
      </c>
      <c r="B27" s="15" t="s">
        <v>176</v>
      </c>
      <c r="C27" s="29">
        <v>8212487.5999999996</v>
      </c>
      <c r="D27" s="29">
        <v>623339.86</v>
      </c>
      <c r="E27" s="29">
        <v>843091.64</v>
      </c>
      <c r="F27" s="29">
        <v>634461.46</v>
      </c>
      <c r="G27" s="29">
        <v>0</v>
      </c>
      <c r="H27" s="29">
        <v>601102.13</v>
      </c>
      <c r="I27" s="29">
        <v>0</v>
      </c>
      <c r="J27" s="29">
        <v>1553014.87</v>
      </c>
      <c r="K27" s="29">
        <v>0</v>
      </c>
      <c r="L27" s="29">
        <v>1077120.48</v>
      </c>
      <c r="M27" s="29">
        <v>1312876.5</v>
      </c>
      <c r="N27" s="29">
        <v>680837.31</v>
      </c>
      <c r="O27" s="29">
        <v>886643.35</v>
      </c>
      <c r="P27" s="29">
        <f t="shared" si="17"/>
        <v>8212487.5999999996</v>
      </c>
      <c r="Q27" s="29">
        <f t="shared" si="16"/>
        <v>0</v>
      </c>
    </row>
    <row r="28" spans="1:18" ht="30" x14ac:dyDescent="0.25">
      <c r="A28" s="20" t="s">
        <v>31</v>
      </c>
      <c r="B28" s="15" t="s">
        <v>32</v>
      </c>
      <c r="C28" s="29">
        <v>1952079.19</v>
      </c>
      <c r="D28" s="29">
        <v>149789.35</v>
      </c>
      <c r="E28" s="29">
        <v>211613.95</v>
      </c>
      <c r="F28" s="29">
        <v>274921.55</v>
      </c>
      <c r="G28" s="29">
        <v>74754.5</v>
      </c>
      <c r="H28" s="29">
        <v>35127.5</v>
      </c>
      <c r="I28" s="29">
        <v>234281.12</v>
      </c>
      <c r="J28" s="29">
        <v>154459.92000000001</v>
      </c>
      <c r="K28" s="29">
        <v>172801.8</v>
      </c>
      <c r="L28" s="29">
        <v>89593</v>
      </c>
      <c r="M28" s="29">
        <v>198871.15</v>
      </c>
      <c r="N28" s="29">
        <v>186296.2</v>
      </c>
      <c r="O28" s="29">
        <v>169569.15</v>
      </c>
      <c r="P28" s="29">
        <f t="shared" si="17"/>
        <v>1952079.19</v>
      </c>
      <c r="Q28" s="29">
        <f t="shared" si="16"/>
        <v>0</v>
      </c>
    </row>
    <row r="29" spans="1:18" ht="30" x14ac:dyDescent="0.25">
      <c r="A29" s="20" t="s">
        <v>33</v>
      </c>
      <c r="B29" s="15" t="s">
        <v>177</v>
      </c>
      <c r="C29" s="29">
        <v>3780892.87</v>
      </c>
      <c r="D29" s="29">
        <v>140445</v>
      </c>
      <c r="E29" s="29">
        <v>974744.2</v>
      </c>
      <c r="F29" s="29">
        <v>208498</v>
      </c>
      <c r="G29" s="29">
        <v>0</v>
      </c>
      <c r="H29" s="29">
        <v>0</v>
      </c>
      <c r="I29" s="29">
        <v>0</v>
      </c>
      <c r="J29" s="29">
        <v>133706.91</v>
      </c>
      <c r="K29" s="29">
        <v>497690.6</v>
      </c>
      <c r="L29" s="29">
        <v>448646.41</v>
      </c>
      <c r="M29" s="29">
        <v>308361.38</v>
      </c>
      <c r="N29" s="29">
        <v>407424</v>
      </c>
      <c r="O29" s="29">
        <v>661376.37</v>
      </c>
      <c r="P29" s="29">
        <f t="shared" si="17"/>
        <v>3780892.87</v>
      </c>
      <c r="Q29" s="29">
        <f t="shared" si="16"/>
        <v>0</v>
      </c>
    </row>
    <row r="30" spans="1:18" ht="30" x14ac:dyDescent="0.25">
      <c r="A30" s="20" t="s">
        <v>34</v>
      </c>
      <c r="B30" s="15" t="s">
        <v>35</v>
      </c>
      <c r="C30" s="29">
        <v>77345</v>
      </c>
      <c r="D30" s="29">
        <v>7945</v>
      </c>
      <c r="E30" s="29">
        <v>6035</v>
      </c>
      <c r="F30" s="29">
        <v>7565</v>
      </c>
      <c r="G30" s="29">
        <v>5600</v>
      </c>
      <c r="H30" s="29">
        <v>0</v>
      </c>
      <c r="I30" s="29">
        <v>7000</v>
      </c>
      <c r="J30" s="29">
        <v>5820</v>
      </c>
      <c r="K30" s="29">
        <v>175</v>
      </c>
      <c r="L30" s="29">
        <v>13015</v>
      </c>
      <c r="M30" s="29">
        <v>5850</v>
      </c>
      <c r="N30" s="29">
        <v>6690</v>
      </c>
      <c r="O30" s="29">
        <v>11650</v>
      </c>
      <c r="P30" s="29">
        <f t="shared" si="17"/>
        <v>77345</v>
      </c>
      <c r="Q30" s="29">
        <f t="shared" si="16"/>
        <v>0</v>
      </c>
    </row>
    <row r="31" spans="1:18" x14ac:dyDescent="0.25">
      <c r="A31" s="20" t="s">
        <v>163</v>
      </c>
      <c r="B31" s="16" t="s">
        <v>170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f t="shared" si="17"/>
        <v>0</v>
      </c>
      <c r="Q31" s="29">
        <f t="shared" si="16"/>
        <v>0</v>
      </c>
    </row>
    <row r="32" spans="1:18" s="6" customFormat="1" x14ac:dyDescent="0.25">
      <c r="A32" s="19">
        <v>4.4000000000000004</v>
      </c>
      <c r="B32" s="14" t="s">
        <v>36</v>
      </c>
      <c r="C32" s="28">
        <f>+C33+C34+C35+C36+C37+C38+C39+C40+C41+C42+C43+C44+C45+C46+C47+C48</f>
        <v>29782113.080000006</v>
      </c>
      <c r="D32" s="28">
        <f t="shared" ref="D32:Q32" si="18">+D33+D34+D35+D36+D37+D38+D39+D40+D41+D42+D43+D44+D45+D46+D47+D48</f>
        <v>2214593.1100000003</v>
      </c>
      <c r="E32" s="28">
        <f t="shared" si="18"/>
        <v>3403745.42</v>
      </c>
      <c r="F32" s="28">
        <f t="shared" si="18"/>
        <v>2517803.7000000002</v>
      </c>
      <c r="G32" s="28">
        <f t="shared" si="18"/>
        <v>515714.91</v>
      </c>
      <c r="H32" s="28">
        <f t="shared" si="18"/>
        <v>404830</v>
      </c>
      <c r="I32" s="28">
        <f t="shared" si="18"/>
        <v>693199.5</v>
      </c>
      <c r="J32" s="28">
        <f t="shared" si="18"/>
        <v>2780868.08</v>
      </c>
      <c r="K32" s="28">
        <f t="shared" si="18"/>
        <v>6261311.7000000002</v>
      </c>
      <c r="L32" s="28">
        <f t="shared" si="18"/>
        <v>1413233.6</v>
      </c>
      <c r="M32" s="28">
        <f t="shared" si="18"/>
        <v>2843473.8600000003</v>
      </c>
      <c r="N32" s="28">
        <f t="shared" si="18"/>
        <v>2361896.6800000002</v>
      </c>
      <c r="O32" s="28">
        <f t="shared" ref="O32" si="19">+O33+O34+O35+O36+O37+O38+O39+O40+O41+O42+O43+O44+O45+O46+O47+O48</f>
        <v>4371442.5200000005</v>
      </c>
      <c r="P32" s="28">
        <f>+P33+P34+P35+P36+P37+P38+P39+P40+P41+P42+P43+P44+P45+P46+P47+P48</f>
        <v>29782113.080000002</v>
      </c>
      <c r="Q32" s="28">
        <f t="shared" si="18"/>
        <v>0</v>
      </c>
      <c r="R32" s="8"/>
    </row>
    <row r="33" spans="1:17" x14ac:dyDescent="0.25">
      <c r="A33" s="20" t="s">
        <v>37</v>
      </c>
      <c r="B33" s="15" t="s">
        <v>38</v>
      </c>
      <c r="C33" s="29">
        <v>707922.58</v>
      </c>
      <c r="D33" s="29">
        <v>77076.5</v>
      </c>
      <c r="E33" s="29">
        <v>63088</v>
      </c>
      <c r="F33" s="29">
        <v>51773.08</v>
      </c>
      <c r="G33" s="29">
        <v>4495</v>
      </c>
      <c r="H33" s="29">
        <v>4495</v>
      </c>
      <c r="I33" s="29">
        <v>31306.5</v>
      </c>
      <c r="J33" s="29">
        <v>60495</v>
      </c>
      <c r="K33" s="29">
        <v>73707</v>
      </c>
      <c r="L33" s="29">
        <v>64188</v>
      </c>
      <c r="M33" s="29">
        <v>101620</v>
      </c>
      <c r="N33" s="29">
        <v>115436.5</v>
      </c>
      <c r="O33" s="29">
        <v>60242</v>
      </c>
      <c r="P33" s="29">
        <f>+D33+E33+F33+G33+H33+I33+J33+K33+L33+M33+N33+O33</f>
        <v>707922.58000000007</v>
      </c>
      <c r="Q33" s="29">
        <f t="shared" ref="Q33:Q48" si="20">+C33-P33</f>
        <v>0</v>
      </c>
    </row>
    <row r="34" spans="1:17" ht="45" x14ac:dyDescent="0.25">
      <c r="A34" s="20" t="s">
        <v>39</v>
      </c>
      <c r="B34" s="15" t="s">
        <v>40</v>
      </c>
      <c r="C34" s="29">
        <v>2758090.06</v>
      </c>
      <c r="D34" s="29">
        <v>345235.95</v>
      </c>
      <c r="E34" s="29">
        <v>245736.8</v>
      </c>
      <c r="F34" s="29">
        <v>169673.75</v>
      </c>
      <c r="G34" s="29">
        <v>135868</v>
      </c>
      <c r="H34" s="29">
        <v>130263</v>
      </c>
      <c r="I34" s="29">
        <v>195737</v>
      </c>
      <c r="J34" s="29">
        <v>219139.24</v>
      </c>
      <c r="K34" s="29">
        <v>258500.62</v>
      </c>
      <c r="L34" s="29">
        <v>169826</v>
      </c>
      <c r="M34" s="29">
        <v>330521.7</v>
      </c>
      <c r="N34" s="29">
        <v>276411</v>
      </c>
      <c r="O34" s="29">
        <v>281177</v>
      </c>
      <c r="P34" s="29">
        <f t="shared" ref="P34:P48" si="21">+D34+E34+F34+G34+H34+I34+J34+K34+L34+M34+N34+O34</f>
        <v>2758090.06</v>
      </c>
      <c r="Q34" s="29">
        <f t="shared" si="20"/>
        <v>0</v>
      </c>
    </row>
    <row r="35" spans="1:17" ht="45" x14ac:dyDescent="0.25">
      <c r="A35" s="20" t="s">
        <v>41</v>
      </c>
      <c r="B35" s="15" t="s">
        <v>42</v>
      </c>
      <c r="C35" s="29">
        <v>5550150.7300000004</v>
      </c>
      <c r="D35" s="29">
        <v>663096.47</v>
      </c>
      <c r="E35" s="29">
        <v>1231591.79</v>
      </c>
      <c r="F35" s="29">
        <v>872256.88</v>
      </c>
      <c r="G35" s="29">
        <v>0</v>
      </c>
      <c r="H35" s="29">
        <v>0</v>
      </c>
      <c r="I35" s="29">
        <v>0</v>
      </c>
      <c r="J35" s="29">
        <v>458740.47</v>
      </c>
      <c r="K35" s="29">
        <v>582350.61</v>
      </c>
      <c r="L35" s="29">
        <v>186088</v>
      </c>
      <c r="M35" s="29">
        <v>605455.82999999996</v>
      </c>
      <c r="N35" s="29">
        <v>530045.34</v>
      </c>
      <c r="O35" s="29">
        <v>420525.34</v>
      </c>
      <c r="P35" s="29">
        <f t="shared" si="21"/>
        <v>5550150.7299999995</v>
      </c>
      <c r="Q35" s="29">
        <f t="shared" si="20"/>
        <v>0</v>
      </c>
    </row>
    <row r="36" spans="1:17" ht="45" x14ac:dyDescent="0.25">
      <c r="A36" s="20" t="s">
        <v>43</v>
      </c>
      <c r="B36" s="15" t="s">
        <v>44</v>
      </c>
      <c r="C36" s="29">
        <v>1661936.7</v>
      </c>
      <c r="D36" s="29">
        <v>173924.05</v>
      </c>
      <c r="E36" s="29">
        <v>369377.9</v>
      </c>
      <c r="F36" s="29">
        <v>139255.20000000001</v>
      </c>
      <c r="G36" s="29">
        <v>0</v>
      </c>
      <c r="H36" s="29">
        <v>0</v>
      </c>
      <c r="I36" s="29">
        <v>0</v>
      </c>
      <c r="J36" s="29">
        <v>474297.97</v>
      </c>
      <c r="K36" s="29">
        <v>115673.22</v>
      </c>
      <c r="L36" s="29">
        <v>108934.15</v>
      </c>
      <c r="M36" s="29">
        <v>117325.81</v>
      </c>
      <c r="N36" s="29">
        <v>105675.66</v>
      </c>
      <c r="O36" s="29">
        <v>57472.74</v>
      </c>
      <c r="P36" s="29">
        <f t="shared" si="21"/>
        <v>1661936.6999999997</v>
      </c>
      <c r="Q36" s="29">
        <f t="shared" si="20"/>
        <v>0</v>
      </c>
    </row>
    <row r="37" spans="1:17" ht="45" x14ac:dyDescent="0.25">
      <c r="A37" s="20" t="s">
        <v>45</v>
      </c>
      <c r="B37" s="15" t="s">
        <v>46</v>
      </c>
      <c r="C37" s="29">
        <v>49483.55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49483.55</v>
      </c>
      <c r="O37" s="29">
        <v>0</v>
      </c>
      <c r="P37" s="29">
        <f t="shared" si="21"/>
        <v>49483.55</v>
      </c>
      <c r="Q37" s="29">
        <f t="shared" si="20"/>
        <v>0</v>
      </c>
    </row>
    <row r="38" spans="1:17" ht="30" x14ac:dyDescent="0.25">
      <c r="A38" s="20" t="s">
        <v>47</v>
      </c>
      <c r="B38" s="15" t="s">
        <v>48</v>
      </c>
      <c r="C38" s="29">
        <v>495451.76</v>
      </c>
      <c r="D38" s="29">
        <v>30212.31</v>
      </c>
      <c r="E38" s="29">
        <v>29710.93</v>
      </c>
      <c r="F38" s="29">
        <v>18438.080000000002</v>
      </c>
      <c r="G38" s="29">
        <v>0</v>
      </c>
      <c r="H38" s="29">
        <v>0</v>
      </c>
      <c r="I38" s="29">
        <v>0</v>
      </c>
      <c r="J38" s="29">
        <v>26411.18</v>
      </c>
      <c r="K38" s="29">
        <v>241395.75</v>
      </c>
      <c r="L38" s="30">
        <v>72888.600000000006</v>
      </c>
      <c r="M38" s="30">
        <v>25544.84</v>
      </c>
      <c r="N38" s="30">
        <v>36418.089999999997</v>
      </c>
      <c r="O38" s="30">
        <v>14431.98</v>
      </c>
      <c r="P38" s="29">
        <f t="shared" si="21"/>
        <v>495451.76</v>
      </c>
      <c r="Q38" s="29">
        <f t="shared" si="20"/>
        <v>0</v>
      </c>
    </row>
    <row r="39" spans="1:17" ht="30" x14ac:dyDescent="0.25">
      <c r="A39" s="20" t="s">
        <v>49</v>
      </c>
      <c r="B39" s="15" t="s">
        <v>50</v>
      </c>
      <c r="C39" s="29">
        <v>5914577.0099999998</v>
      </c>
      <c r="D39" s="29">
        <v>391089</v>
      </c>
      <c r="E39" s="29">
        <v>424960</v>
      </c>
      <c r="F39" s="29">
        <v>283762.86</v>
      </c>
      <c r="G39" s="29">
        <v>313215.92</v>
      </c>
      <c r="H39" s="29">
        <v>270072</v>
      </c>
      <c r="I39" s="29">
        <v>466156</v>
      </c>
      <c r="J39" s="29">
        <v>604636</v>
      </c>
      <c r="K39" s="29">
        <v>1231010.23</v>
      </c>
      <c r="L39" s="30">
        <v>416002</v>
      </c>
      <c r="M39" s="30">
        <v>522953</v>
      </c>
      <c r="N39" s="30">
        <v>572405</v>
      </c>
      <c r="O39" s="30">
        <v>418315</v>
      </c>
      <c r="P39" s="29">
        <f t="shared" si="21"/>
        <v>5914577.0099999998</v>
      </c>
      <c r="Q39" s="29">
        <f t="shared" si="20"/>
        <v>0</v>
      </c>
    </row>
    <row r="40" spans="1:17" ht="45" x14ac:dyDescent="0.25">
      <c r="A40" s="20" t="s">
        <v>51</v>
      </c>
      <c r="B40" s="15" t="s">
        <v>52</v>
      </c>
      <c r="C40" s="29">
        <v>3111967.89</v>
      </c>
      <c r="D40" s="29">
        <v>81331.3</v>
      </c>
      <c r="E40" s="29">
        <v>199247.92</v>
      </c>
      <c r="F40" s="29">
        <v>102461.05</v>
      </c>
      <c r="G40" s="29">
        <v>0</v>
      </c>
      <c r="H40" s="29">
        <v>0</v>
      </c>
      <c r="I40" s="29">
        <v>0</v>
      </c>
      <c r="J40" s="29">
        <v>157436.76999999999</v>
      </c>
      <c r="K40" s="29">
        <v>247092.38</v>
      </c>
      <c r="L40" s="30">
        <v>39900.980000000003</v>
      </c>
      <c r="M40" s="30">
        <v>820956.89</v>
      </c>
      <c r="N40" s="30">
        <v>193096.66</v>
      </c>
      <c r="O40" s="30">
        <v>1270443.94</v>
      </c>
      <c r="P40" s="29">
        <f t="shared" si="21"/>
        <v>3111967.8899999997</v>
      </c>
      <c r="Q40" s="29">
        <f t="shared" si="20"/>
        <v>0</v>
      </c>
    </row>
    <row r="41" spans="1:17" ht="30" x14ac:dyDescent="0.25">
      <c r="A41" s="20" t="s">
        <v>53</v>
      </c>
      <c r="B41" s="15" t="s">
        <v>54</v>
      </c>
      <c r="C41" s="29">
        <v>8732917.4900000002</v>
      </c>
      <c r="D41" s="29">
        <v>432835.73</v>
      </c>
      <c r="E41" s="29">
        <v>567156.68999999994</v>
      </c>
      <c r="F41" s="29">
        <v>792184.28</v>
      </c>
      <c r="G41" s="29">
        <v>0</v>
      </c>
      <c r="H41" s="29">
        <v>0</v>
      </c>
      <c r="I41" s="29">
        <v>0</v>
      </c>
      <c r="J41" s="29">
        <v>756248.38</v>
      </c>
      <c r="K41" s="29">
        <v>3379270.93</v>
      </c>
      <c r="L41" s="30">
        <v>343093.39</v>
      </c>
      <c r="M41" s="30">
        <v>290785.26</v>
      </c>
      <c r="N41" s="30">
        <v>425040.96</v>
      </c>
      <c r="O41" s="30">
        <v>1746301.87</v>
      </c>
      <c r="P41" s="29">
        <f t="shared" si="21"/>
        <v>8732917.4899999984</v>
      </c>
      <c r="Q41" s="29">
        <f t="shared" si="20"/>
        <v>0</v>
      </c>
    </row>
    <row r="42" spans="1:17" ht="30" x14ac:dyDescent="0.25">
      <c r="A42" s="20" t="s">
        <v>55</v>
      </c>
      <c r="B42" s="15" t="s">
        <v>56</v>
      </c>
      <c r="C42" s="29">
        <v>7905.3</v>
      </c>
      <c r="D42" s="29">
        <v>832.1</v>
      </c>
      <c r="E42" s="29">
        <v>416.05</v>
      </c>
      <c r="F42" s="29">
        <v>0</v>
      </c>
      <c r="G42" s="29">
        <v>0</v>
      </c>
      <c r="H42" s="29">
        <v>0</v>
      </c>
      <c r="I42" s="29">
        <v>0</v>
      </c>
      <c r="J42" s="29">
        <v>832.2</v>
      </c>
      <c r="K42" s="29">
        <v>416.05</v>
      </c>
      <c r="L42" s="29">
        <v>416.1</v>
      </c>
      <c r="M42" s="29">
        <v>416.1</v>
      </c>
      <c r="N42" s="29">
        <v>3744.6</v>
      </c>
      <c r="O42" s="29">
        <v>832.1</v>
      </c>
      <c r="P42" s="29">
        <f t="shared" si="21"/>
        <v>7905.3000000000011</v>
      </c>
      <c r="Q42" s="29">
        <f t="shared" si="20"/>
        <v>0</v>
      </c>
    </row>
    <row r="43" spans="1:17" ht="30" x14ac:dyDescent="0.25">
      <c r="A43" s="20" t="s">
        <v>57</v>
      </c>
      <c r="B43" s="15" t="s">
        <v>58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f t="shared" si="21"/>
        <v>0</v>
      </c>
      <c r="Q43" s="29">
        <f t="shared" si="20"/>
        <v>0</v>
      </c>
    </row>
    <row r="44" spans="1:17" ht="30" x14ac:dyDescent="0.25">
      <c r="A44" s="20" t="s">
        <v>59</v>
      </c>
      <c r="B44" s="15" t="s">
        <v>60</v>
      </c>
      <c r="C44" s="29">
        <v>437760.92</v>
      </c>
      <c r="D44" s="29">
        <v>18159.7</v>
      </c>
      <c r="E44" s="29">
        <v>163677.18</v>
      </c>
      <c r="F44" s="29">
        <v>68343.45</v>
      </c>
      <c r="G44" s="29">
        <v>0</v>
      </c>
      <c r="H44" s="29">
        <v>0</v>
      </c>
      <c r="I44" s="29">
        <v>0</v>
      </c>
      <c r="J44" s="29">
        <v>22630.87</v>
      </c>
      <c r="K44" s="29">
        <v>66275.53</v>
      </c>
      <c r="L44" s="29">
        <v>9896.3799999999992</v>
      </c>
      <c r="M44" s="29">
        <v>27894.43</v>
      </c>
      <c r="N44" s="29">
        <v>52968.06</v>
      </c>
      <c r="O44" s="29">
        <v>7915.32</v>
      </c>
      <c r="P44" s="29">
        <f t="shared" si="21"/>
        <v>437760.92</v>
      </c>
      <c r="Q44" s="29">
        <f t="shared" si="20"/>
        <v>0</v>
      </c>
    </row>
    <row r="45" spans="1:17" ht="30" x14ac:dyDescent="0.25">
      <c r="A45" s="20" t="s">
        <v>61</v>
      </c>
      <c r="B45" s="15" t="s">
        <v>62</v>
      </c>
      <c r="C45" s="29">
        <v>6000</v>
      </c>
      <c r="D45" s="29">
        <v>800</v>
      </c>
      <c r="E45" s="29">
        <v>1200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2000</v>
      </c>
      <c r="L45" s="29">
        <v>2000</v>
      </c>
      <c r="M45" s="29">
        <v>0</v>
      </c>
      <c r="N45" s="29">
        <v>0</v>
      </c>
      <c r="O45" s="29">
        <v>0</v>
      </c>
      <c r="P45" s="29">
        <f t="shared" si="21"/>
        <v>6000</v>
      </c>
      <c r="Q45" s="29">
        <f t="shared" si="20"/>
        <v>0</v>
      </c>
    </row>
    <row r="46" spans="1:17" x14ac:dyDescent="0.25">
      <c r="A46" s="20" t="s">
        <v>63</v>
      </c>
      <c r="B46" s="15" t="s">
        <v>64</v>
      </c>
      <c r="C46" s="29">
        <v>347823.09</v>
      </c>
      <c r="D46" s="29">
        <v>0</v>
      </c>
      <c r="E46" s="29">
        <v>107456.16</v>
      </c>
      <c r="F46" s="29">
        <v>19655.07</v>
      </c>
      <c r="G46" s="29">
        <v>62135.99</v>
      </c>
      <c r="H46" s="29">
        <v>0</v>
      </c>
      <c r="I46" s="29">
        <v>0</v>
      </c>
      <c r="J46" s="29">
        <v>0</v>
      </c>
      <c r="K46" s="29">
        <v>63619.38</v>
      </c>
      <c r="L46" s="29">
        <v>0</v>
      </c>
      <c r="M46" s="29">
        <v>0</v>
      </c>
      <c r="N46" s="29">
        <v>1171.26</v>
      </c>
      <c r="O46" s="29">
        <v>93785.23</v>
      </c>
      <c r="P46" s="29">
        <f t="shared" si="21"/>
        <v>347823.09</v>
      </c>
      <c r="Q46" s="29">
        <f t="shared" si="20"/>
        <v>0</v>
      </c>
    </row>
    <row r="47" spans="1:17" ht="45" x14ac:dyDescent="0.25">
      <c r="A47" s="20" t="s">
        <v>65</v>
      </c>
      <c r="B47" s="15" t="s">
        <v>66</v>
      </c>
      <c r="C47" s="29">
        <v>126</v>
      </c>
      <c r="D47" s="29">
        <v>0</v>
      </c>
      <c r="E47" s="29">
        <v>126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f t="shared" si="21"/>
        <v>126</v>
      </c>
      <c r="Q47" s="29">
        <f t="shared" si="20"/>
        <v>0</v>
      </c>
    </row>
    <row r="48" spans="1:17" ht="30" x14ac:dyDescent="0.25">
      <c r="A48" s="20" t="s">
        <v>67</v>
      </c>
      <c r="B48" s="15" t="s">
        <v>68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f t="shared" si="21"/>
        <v>0</v>
      </c>
      <c r="Q48" s="29">
        <f t="shared" si="20"/>
        <v>0</v>
      </c>
    </row>
    <row r="49" spans="1:18" s="6" customFormat="1" x14ac:dyDescent="0.25">
      <c r="A49" s="19">
        <v>4.5</v>
      </c>
      <c r="B49" s="14" t="s">
        <v>69</v>
      </c>
      <c r="C49" s="28">
        <f t="shared" ref="C49:O49" si="22">+C50</f>
        <v>1528739.26</v>
      </c>
      <c r="D49" s="28">
        <f t="shared" si="22"/>
        <v>255562.01</v>
      </c>
      <c r="E49" s="28">
        <f t="shared" si="22"/>
        <v>127308.68</v>
      </c>
      <c r="F49" s="28">
        <f t="shared" si="22"/>
        <v>154068.97</v>
      </c>
      <c r="G49" s="28">
        <f t="shared" si="22"/>
        <v>94527.9</v>
      </c>
      <c r="H49" s="28">
        <f t="shared" si="22"/>
        <v>52733.1</v>
      </c>
      <c r="I49" s="28">
        <f t="shared" si="22"/>
        <v>131657.18</v>
      </c>
      <c r="J49" s="28">
        <f t="shared" si="22"/>
        <v>93865.600000000006</v>
      </c>
      <c r="K49" s="28">
        <f t="shared" si="22"/>
        <v>153771.64000000001</v>
      </c>
      <c r="L49" s="28">
        <f t="shared" si="22"/>
        <v>82884.98</v>
      </c>
      <c r="M49" s="28">
        <f t="shared" si="22"/>
        <v>161464</v>
      </c>
      <c r="N49" s="28">
        <f t="shared" si="22"/>
        <v>117562</v>
      </c>
      <c r="O49" s="28">
        <f t="shared" si="22"/>
        <v>103333.2</v>
      </c>
      <c r="P49" s="28">
        <f>+P50</f>
        <v>1528739.26</v>
      </c>
      <c r="Q49" s="28">
        <f>+Q50</f>
        <v>0</v>
      </c>
      <c r="R49" s="8"/>
    </row>
    <row r="50" spans="1:18" x14ac:dyDescent="0.25">
      <c r="A50" s="20" t="s">
        <v>70</v>
      </c>
      <c r="B50" s="15" t="s">
        <v>71</v>
      </c>
      <c r="C50" s="29">
        <v>1528739.26</v>
      </c>
      <c r="D50" s="29">
        <v>255562.01</v>
      </c>
      <c r="E50" s="29">
        <v>127308.68</v>
      </c>
      <c r="F50" s="29">
        <v>154068.97</v>
      </c>
      <c r="G50" s="29">
        <v>94527.9</v>
      </c>
      <c r="H50" s="29">
        <v>52733.1</v>
      </c>
      <c r="I50" s="29">
        <v>131657.18</v>
      </c>
      <c r="J50" s="29">
        <v>93865.600000000006</v>
      </c>
      <c r="K50" s="29">
        <v>153771.64000000001</v>
      </c>
      <c r="L50" s="29">
        <v>82884.98</v>
      </c>
      <c r="M50" s="29">
        <v>161464</v>
      </c>
      <c r="N50" s="29">
        <v>117562</v>
      </c>
      <c r="O50" s="29">
        <v>103333.2</v>
      </c>
      <c r="P50" s="29">
        <f>+D50+E50+F50+G50+H50+I50+J50+K50+L50+M50+N50+O50</f>
        <v>1528739.26</v>
      </c>
      <c r="Q50" s="29">
        <f>+C50-P50</f>
        <v>0</v>
      </c>
    </row>
    <row r="51" spans="1:18" s="6" customFormat="1" x14ac:dyDescent="0.25">
      <c r="A51" s="19">
        <v>5</v>
      </c>
      <c r="B51" s="14" t="s">
        <v>72</v>
      </c>
      <c r="C51" s="28">
        <f>+C52</f>
        <v>2034316</v>
      </c>
      <c r="D51" s="28">
        <f>+D52</f>
        <v>701</v>
      </c>
      <c r="E51" s="28">
        <f t="shared" ref="E51:N51" si="23">+E52</f>
        <v>6945</v>
      </c>
      <c r="F51" s="28">
        <f t="shared" si="23"/>
        <v>2460</v>
      </c>
      <c r="G51" s="28">
        <f t="shared" si="23"/>
        <v>0</v>
      </c>
      <c r="H51" s="28">
        <f t="shared" si="23"/>
        <v>0</v>
      </c>
      <c r="I51" s="28">
        <f t="shared" si="23"/>
        <v>-1200</v>
      </c>
      <c r="J51" s="28">
        <f t="shared" si="23"/>
        <v>1575</v>
      </c>
      <c r="K51" s="28">
        <f t="shared" si="23"/>
        <v>-570</v>
      </c>
      <c r="L51" s="28">
        <f t="shared" si="23"/>
        <v>630</v>
      </c>
      <c r="M51" s="28">
        <f t="shared" si="23"/>
        <v>0</v>
      </c>
      <c r="N51" s="28">
        <f t="shared" si="23"/>
        <v>315</v>
      </c>
      <c r="O51" s="28">
        <f>+O52</f>
        <v>2023460</v>
      </c>
      <c r="P51" s="28">
        <f>+P52</f>
        <v>2034316</v>
      </c>
      <c r="Q51" s="28">
        <f>+Q52</f>
        <v>0</v>
      </c>
      <c r="R51" s="8"/>
    </row>
    <row r="52" spans="1:18" s="6" customFormat="1" x14ac:dyDescent="0.25">
      <c r="A52" s="19">
        <v>5.0999999999999996</v>
      </c>
      <c r="B52" s="14" t="s">
        <v>73</v>
      </c>
      <c r="C52" s="28">
        <f>SUM(C53:C62)</f>
        <v>2034316</v>
      </c>
      <c r="D52" s="28">
        <f>+D53+D55+D56+D57+D58+D59+D60+D61+D62</f>
        <v>701</v>
      </c>
      <c r="E52" s="28">
        <f t="shared" ref="E52:N52" si="24">+E53+E55+E56+E57+E58+E59+E60+E61+E62</f>
        <v>6945</v>
      </c>
      <c r="F52" s="28">
        <f t="shared" si="24"/>
        <v>2460</v>
      </c>
      <c r="G52" s="28">
        <f t="shared" si="24"/>
        <v>0</v>
      </c>
      <c r="H52" s="28">
        <f t="shared" si="24"/>
        <v>0</v>
      </c>
      <c r="I52" s="28">
        <f t="shared" si="24"/>
        <v>-1200</v>
      </c>
      <c r="J52" s="28">
        <f t="shared" si="24"/>
        <v>1575</v>
      </c>
      <c r="K52" s="28">
        <f t="shared" si="24"/>
        <v>-570</v>
      </c>
      <c r="L52" s="28">
        <f t="shared" si="24"/>
        <v>630</v>
      </c>
      <c r="M52" s="28">
        <f t="shared" si="24"/>
        <v>0</v>
      </c>
      <c r="N52" s="28">
        <f t="shared" si="24"/>
        <v>315</v>
      </c>
      <c r="O52" s="28">
        <f>+O53+O55+O56+O57+O58+O59+O60+O61+O62+O54</f>
        <v>2023460</v>
      </c>
      <c r="P52" s="28">
        <f>+P53+P55+P56+P57+P58+P59+P60+P61+P62+P54</f>
        <v>2034316</v>
      </c>
      <c r="Q52" s="28">
        <f>+Q53+Q55+Q56+Q57+Q58+Q59+Q60+Q61+Q62+Q54</f>
        <v>0</v>
      </c>
      <c r="R52" s="8"/>
    </row>
    <row r="53" spans="1:18" ht="30" x14ac:dyDescent="0.25">
      <c r="A53" s="20" t="s">
        <v>74</v>
      </c>
      <c r="B53" s="15" t="s">
        <v>75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f>+D53+E53+F53+G53+H53+I53+J53+K53+L53+M53+N53+O53</f>
        <v>0</v>
      </c>
      <c r="Q53" s="29">
        <f>+C53-P53</f>
        <v>0</v>
      </c>
    </row>
    <row r="54" spans="1:18" ht="30" x14ac:dyDescent="0.25">
      <c r="A54" s="20" t="s">
        <v>181</v>
      </c>
      <c r="B54" s="15" t="s">
        <v>182</v>
      </c>
      <c r="C54" s="29">
        <v>2027000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2027000</v>
      </c>
      <c r="P54" s="29">
        <f t="shared" ref="P54:P78" si="25">+D54+E54+F54+G54+H54+I54+J54+K54+L54+M54+N54+O54</f>
        <v>2027000</v>
      </c>
      <c r="Q54" s="29">
        <f>+C54-P54</f>
        <v>0</v>
      </c>
    </row>
    <row r="55" spans="1:18" ht="30" x14ac:dyDescent="0.25">
      <c r="A55" s="20" t="s">
        <v>76</v>
      </c>
      <c r="B55" s="15" t="s">
        <v>77</v>
      </c>
      <c r="C55" s="29">
        <v>-4800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-4800</v>
      </c>
      <c r="P55" s="29">
        <f t="shared" si="25"/>
        <v>-4800</v>
      </c>
      <c r="Q55" s="29">
        <f t="shared" ref="Q55:Q62" si="26">+C55-P55</f>
        <v>0</v>
      </c>
    </row>
    <row r="56" spans="1:18" ht="30" x14ac:dyDescent="0.25">
      <c r="A56" s="20" t="s">
        <v>78</v>
      </c>
      <c r="B56" s="15" t="s">
        <v>79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f t="shared" si="25"/>
        <v>0</v>
      </c>
      <c r="Q56" s="29">
        <f t="shared" si="26"/>
        <v>0</v>
      </c>
    </row>
    <row r="57" spans="1:18" ht="30" x14ac:dyDescent="0.25">
      <c r="A57" s="20" t="s">
        <v>80</v>
      </c>
      <c r="B57" s="15" t="s">
        <v>81</v>
      </c>
      <c r="C57" s="29">
        <v>12045</v>
      </c>
      <c r="D57" s="29">
        <v>630</v>
      </c>
      <c r="E57" s="29">
        <v>6945</v>
      </c>
      <c r="F57" s="29">
        <v>2460</v>
      </c>
      <c r="G57" s="29">
        <v>0</v>
      </c>
      <c r="H57" s="29">
        <v>0</v>
      </c>
      <c r="I57" s="29">
        <v>-1200</v>
      </c>
      <c r="J57" s="29">
        <v>1575</v>
      </c>
      <c r="K57" s="29">
        <v>-570</v>
      </c>
      <c r="L57" s="29">
        <v>630</v>
      </c>
      <c r="M57" s="29">
        <v>0</v>
      </c>
      <c r="N57" s="29">
        <v>315</v>
      </c>
      <c r="O57" s="29">
        <v>1260</v>
      </c>
      <c r="P57" s="29">
        <f t="shared" si="25"/>
        <v>12045</v>
      </c>
      <c r="Q57" s="29">
        <f t="shared" si="26"/>
        <v>0</v>
      </c>
    </row>
    <row r="58" spans="1:18" ht="45" x14ac:dyDescent="0.25">
      <c r="A58" s="20" t="s">
        <v>82</v>
      </c>
      <c r="B58" s="15" t="s">
        <v>83</v>
      </c>
      <c r="C58" s="29">
        <v>71</v>
      </c>
      <c r="D58" s="29">
        <v>71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f t="shared" si="25"/>
        <v>71</v>
      </c>
      <c r="Q58" s="29">
        <f t="shared" si="26"/>
        <v>0</v>
      </c>
    </row>
    <row r="59" spans="1:18" x14ac:dyDescent="0.25">
      <c r="A59" s="20" t="s">
        <v>84</v>
      </c>
      <c r="B59" s="15" t="s">
        <v>85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f t="shared" si="25"/>
        <v>0</v>
      </c>
      <c r="Q59" s="29">
        <f t="shared" si="26"/>
        <v>0</v>
      </c>
    </row>
    <row r="60" spans="1:18" ht="45" x14ac:dyDescent="0.25">
      <c r="A60" s="20" t="s">
        <v>164</v>
      </c>
      <c r="B60" s="16" t="s">
        <v>171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f t="shared" si="25"/>
        <v>0</v>
      </c>
      <c r="Q60" s="29">
        <f t="shared" si="26"/>
        <v>0</v>
      </c>
    </row>
    <row r="61" spans="1:18" ht="30" x14ac:dyDescent="0.25">
      <c r="A61" s="20" t="s">
        <v>165</v>
      </c>
      <c r="B61" s="16" t="s">
        <v>172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f t="shared" si="25"/>
        <v>0</v>
      </c>
      <c r="Q61" s="29">
        <f t="shared" si="26"/>
        <v>0</v>
      </c>
    </row>
    <row r="62" spans="1:18" x14ac:dyDescent="0.25">
      <c r="A62" s="20" t="s">
        <v>166</v>
      </c>
      <c r="B62" s="16" t="s">
        <v>173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f t="shared" si="25"/>
        <v>0</v>
      </c>
      <c r="Q62" s="29">
        <f t="shared" si="26"/>
        <v>0</v>
      </c>
    </row>
    <row r="63" spans="1:18" s="6" customFormat="1" x14ac:dyDescent="0.25">
      <c r="A63" s="19">
        <v>6</v>
      </c>
      <c r="B63" s="14" t="s">
        <v>86</v>
      </c>
      <c r="C63" s="28">
        <f>+C64</f>
        <v>16125363.82</v>
      </c>
      <c r="D63" s="28">
        <f>+D64</f>
        <v>4550862.57</v>
      </c>
      <c r="E63" s="28">
        <f t="shared" ref="E63:O63" si="27">+E64</f>
        <v>2416982.2500000005</v>
      </c>
      <c r="F63" s="28">
        <f t="shared" si="27"/>
        <v>1013403.66</v>
      </c>
      <c r="G63" s="28">
        <f t="shared" si="27"/>
        <v>143921.45000000001</v>
      </c>
      <c r="H63" s="28">
        <f t="shared" si="27"/>
        <v>155268.24999999997</v>
      </c>
      <c r="I63" s="28">
        <f t="shared" si="27"/>
        <v>314104.56</v>
      </c>
      <c r="J63" s="28">
        <f t="shared" si="27"/>
        <v>1057370.73</v>
      </c>
      <c r="K63" s="28">
        <f t="shared" si="27"/>
        <v>1359554.0199999998</v>
      </c>
      <c r="L63" s="28">
        <f t="shared" si="27"/>
        <v>654382.27999999991</v>
      </c>
      <c r="M63" s="28">
        <f t="shared" si="27"/>
        <v>901762.56000000006</v>
      </c>
      <c r="N63" s="28">
        <f t="shared" si="27"/>
        <v>1319495.0900000001</v>
      </c>
      <c r="O63" s="28">
        <f t="shared" si="27"/>
        <v>2238256.4</v>
      </c>
      <c r="P63" s="28">
        <f t="shared" si="25"/>
        <v>16125363.82</v>
      </c>
      <c r="Q63" s="28">
        <f>+Q64</f>
        <v>0</v>
      </c>
      <c r="R63" s="8"/>
    </row>
    <row r="64" spans="1:18" s="6" customFormat="1" x14ac:dyDescent="0.25">
      <c r="A64" s="19">
        <v>6.1</v>
      </c>
      <c r="B64" s="14" t="s">
        <v>87</v>
      </c>
      <c r="C64" s="28">
        <f>SUM(C65:C79)</f>
        <v>16125363.82</v>
      </c>
      <c r="D64" s="28">
        <f>+D65+D66+D67+D68+D69+D70+D71+D72+D73+D74+D75+D76+D77+D78+D79</f>
        <v>4550862.57</v>
      </c>
      <c r="E64" s="28">
        <f t="shared" ref="E64:N64" si="28">+E65+E66+E67+E68+E69+E70+E71+E72+E73+E74+E75+E76+E77+E78+E79</f>
        <v>2416982.2500000005</v>
      </c>
      <c r="F64" s="28">
        <f t="shared" si="28"/>
        <v>1013403.66</v>
      </c>
      <c r="G64" s="28">
        <f t="shared" si="28"/>
        <v>143921.45000000001</v>
      </c>
      <c r="H64" s="28">
        <f t="shared" si="28"/>
        <v>155268.24999999997</v>
      </c>
      <c r="I64" s="28">
        <f t="shared" si="28"/>
        <v>314104.56</v>
      </c>
      <c r="J64" s="28">
        <f t="shared" si="28"/>
        <v>1057370.73</v>
      </c>
      <c r="K64" s="28">
        <f t="shared" si="28"/>
        <v>1359554.0199999998</v>
      </c>
      <c r="L64" s="28">
        <f t="shared" si="28"/>
        <v>654382.27999999991</v>
      </c>
      <c r="M64" s="28">
        <f t="shared" si="28"/>
        <v>901762.56000000006</v>
      </c>
      <c r="N64" s="28">
        <f t="shared" si="28"/>
        <v>1319495.0900000001</v>
      </c>
      <c r="O64" s="28">
        <f>+O65+O66+O67+O68+O69+O70+O71+O72+O73+O74+O75+O76+O77+O78+O79</f>
        <v>2238256.4</v>
      </c>
      <c r="P64" s="28">
        <f>+D64+E64+F64+G64+H64+I64+J64+K64+L64+M64+N64+O64</f>
        <v>16125363.82</v>
      </c>
      <c r="Q64" s="28">
        <f>+Q65+Q66+Q67+Q68+Q69+Q70+Q71+Q72+Q73+Q74+Q75+Q76+Q77+Q78+Q79</f>
        <v>0</v>
      </c>
      <c r="R64" s="8"/>
    </row>
    <row r="65" spans="1:18" x14ac:dyDescent="0.25">
      <c r="A65" s="20" t="s">
        <v>88</v>
      </c>
      <c r="B65" s="15" t="s">
        <v>89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f t="shared" si="25"/>
        <v>0</v>
      </c>
      <c r="Q65" s="29">
        <f t="shared" ref="Q65:Q78" si="29">+C65-P65</f>
        <v>0</v>
      </c>
    </row>
    <row r="66" spans="1:18" x14ac:dyDescent="0.25">
      <c r="A66" s="20" t="s">
        <v>90</v>
      </c>
      <c r="B66" s="15" t="s">
        <v>91</v>
      </c>
      <c r="C66" s="29">
        <v>397124.92</v>
      </c>
      <c r="D66" s="29">
        <v>23156.3</v>
      </c>
      <c r="E66" s="29">
        <v>45171.62</v>
      </c>
      <c r="F66" s="29">
        <v>67580</v>
      </c>
      <c r="G66" s="29">
        <v>6595</v>
      </c>
      <c r="H66" s="29">
        <v>3004</v>
      </c>
      <c r="I66" s="29">
        <v>15639</v>
      </c>
      <c r="J66" s="29">
        <v>16352</v>
      </c>
      <c r="K66" s="29">
        <v>4963</v>
      </c>
      <c r="L66" s="29">
        <v>12386</v>
      </c>
      <c r="M66" s="29">
        <v>163956</v>
      </c>
      <c r="N66" s="29">
        <v>17301</v>
      </c>
      <c r="O66" s="29">
        <v>21021</v>
      </c>
      <c r="P66" s="29">
        <f t="shared" si="25"/>
        <v>397124.92</v>
      </c>
      <c r="Q66" s="29">
        <f t="shared" si="29"/>
        <v>0</v>
      </c>
    </row>
    <row r="67" spans="1:18" ht="45" x14ac:dyDescent="0.25">
      <c r="A67" s="20" t="s">
        <v>92</v>
      </c>
      <c r="B67" s="15" t="s">
        <v>93</v>
      </c>
      <c r="C67" s="29">
        <v>1220964.6100000001</v>
      </c>
      <c r="D67" s="29">
        <v>246676.23</v>
      </c>
      <c r="E67" s="29">
        <v>235520.02</v>
      </c>
      <c r="F67" s="29">
        <v>244976.2</v>
      </c>
      <c r="G67" s="29">
        <v>54269.440000000002</v>
      </c>
      <c r="H67" s="29">
        <v>65741</v>
      </c>
      <c r="I67" s="29">
        <v>44732</v>
      </c>
      <c r="J67" s="29">
        <v>71354.2</v>
      </c>
      <c r="K67" s="29">
        <v>48541</v>
      </c>
      <c r="L67" s="29">
        <v>56215.02</v>
      </c>
      <c r="M67" s="29">
        <v>47530.5</v>
      </c>
      <c r="N67" s="29">
        <v>46243</v>
      </c>
      <c r="O67" s="29">
        <v>59166</v>
      </c>
      <c r="P67" s="29">
        <f t="shared" si="25"/>
        <v>1220964.6099999999</v>
      </c>
      <c r="Q67" s="29">
        <f t="shared" si="29"/>
        <v>0</v>
      </c>
    </row>
    <row r="68" spans="1:18" x14ac:dyDescent="0.25">
      <c r="A68" s="20" t="s">
        <v>94</v>
      </c>
      <c r="B68" s="15" t="s">
        <v>95</v>
      </c>
      <c r="C68" s="29">
        <v>823023.16</v>
      </c>
      <c r="D68" s="29">
        <v>64937</v>
      </c>
      <c r="E68" s="29">
        <v>498449.4</v>
      </c>
      <c r="F68" s="29">
        <v>304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82205.2</v>
      </c>
      <c r="M68" s="29">
        <v>57245.52</v>
      </c>
      <c r="N68" s="29">
        <v>62636.52</v>
      </c>
      <c r="O68" s="29">
        <v>57245.52</v>
      </c>
      <c r="P68" s="29">
        <f t="shared" si="25"/>
        <v>823023.16</v>
      </c>
      <c r="Q68" s="29">
        <f t="shared" si="29"/>
        <v>0</v>
      </c>
    </row>
    <row r="69" spans="1:18" x14ac:dyDescent="0.25">
      <c r="A69" s="20" t="s">
        <v>96</v>
      </c>
      <c r="B69" s="15" t="s">
        <v>97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/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f t="shared" si="25"/>
        <v>0</v>
      </c>
      <c r="Q69" s="29">
        <f t="shared" si="29"/>
        <v>0</v>
      </c>
    </row>
    <row r="70" spans="1:18" x14ac:dyDescent="0.25">
      <c r="A70" s="20" t="s">
        <v>98</v>
      </c>
      <c r="B70" s="15" t="s">
        <v>99</v>
      </c>
      <c r="C70" s="29">
        <v>182</v>
      </c>
      <c r="D70" s="29">
        <v>0</v>
      </c>
      <c r="E70" s="29">
        <v>182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f t="shared" si="25"/>
        <v>182</v>
      </c>
      <c r="Q70" s="29">
        <f t="shared" si="29"/>
        <v>0</v>
      </c>
    </row>
    <row r="71" spans="1:18" x14ac:dyDescent="0.25">
      <c r="A71" s="20" t="s">
        <v>100</v>
      </c>
      <c r="B71" s="15" t="s">
        <v>101</v>
      </c>
      <c r="C71" s="29">
        <v>298578.13</v>
      </c>
      <c r="D71" s="29">
        <v>14114.08</v>
      </c>
      <c r="E71" s="29">
        <v>4104.68</v>
      </c>
      <c r="F71" s="29">
        <v>0</v>
      </c>
      <c r="G71" s="29">
        <v>0</v>
      </c>
      <c r="H71" s="29">
        <v>0</v>
      </c>
      <c r="I71" s="29">
        <v>0</v>
      </c>
      <c r="J71" s="29">
        <v>3322.59</v>
      </c>
      <c r="K71" s="29">
        <v>10828.19</v>
      </c>
      <c r="L71" s="29">
        <v>0</v>
      </c>
      <c r="M71" s="29">
        <v>3688.1</v>
      </c>
      <c r="N71" s="29">
        <v>0</v>
      </c>
      <c r="O71" s="29">
        <v>262520.49</v>
      </c>
      <c r="P71" s="29">
        <f t="shared" si="25"/>
        <v>298578.13</v>
      </c>
      <c r="Q71" s="29">
        <f>+C71-P71</f>
        <v>0</v>
      </c>
    </row>
    <row r="72" spans="1:18" ht="45" x14ac:dyDescent="0.25">
      <c r="A72" s="20" t="s">
        <v>102</v>
      </c>
      <c r="B72" s="15" t="s">
        <v>103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f t="shared" si="25"/>
        <v>0</v>
      </c>
      <c r="Q72" s="29">
        <f>+C72-P72</f>
        <v>0</v>
      </c>
    </row>
    <row r="73" spans="1:18" ht="30" x14ac:dyDescent="0.25">
      <c r="A73" s="20" t="s">
        <v>104</v>
      </c>
      <c r="B73" s="15" t="s">
        <v>105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f t="shared" si="25"/>
        <v>0</v>
      </c>
      <c r="Q73" s="29">
        <f t="shared" si="29"/>
        <v>0</v>
      </c>
    </row>
    <row r="74" spans="1:18" x14ac:dyDescent="0.25">
      <c r="A74" s="20" t="s">
        <v>106</v>
      </c>
      <c r="B74" s="15" t="s">
        <v>107</v>
      </c>
      <c r="C74" s="29">
        <v>272931.07</v>
      </c>
      <c r="D74" s="29">
        <v>2930.74</v>
      </c>
      <c r="E74" s="29">
        <v>23055.91</v>
      </c>
      <c r="F74" s="29">
        <v>16675.8</v>
      </c>
      <c r="G74" s="29">
        <v>75408.77</v>
      </c>
      <c r="H74" s="29">
        <v>65592.73</v>
      </c>
      <c r="I74" s="29">
        <v>45502.85</v>
      </c>
      <c r="J74" s="29">
        <v>95152.27</v>
      </c>
      <c r="K74" s="29">
        <v>4415.43</v>
      </c>
      <c r="L74" s="29">
        <v>2169.19</v>
      </c>
      <c r="M74" s="29">
        <v>6572.94</v>
      </c>
      <c r="N74" s="29">
        <v>4254.57</v>
      </c>
      <c r="O74" s="29">
        <v>-68800.13</v>
      </c>
      <c r="P74" s="29">
        <f t="shared" si="25"/>
        <v>272931.07</v>
      </c>
      <c r="Q74" s="29">
        <f t="shared" si="29"/>
        <v>0</v>
      </c>
    </row>
    <row r="75" spans="1:18" ht="30" x14ac:dyDescent="0.25">
      <c r="A75" s="20" t="s">
        <v>108</v>
      </c>
      <c r="B75" s="15" t="s">
        <v>109</v>
      </c>
      <c r="C75" s="29">
        <v>61301.54</v>
      </c>
      <c r="D75" s="29">
        <v>6837.04</v>
      </c>
      <c r="E75" s="29">
        <v>16032.04</v>
      </c>
      <c r="F75" s="29">
        <v>18431.98</v>
      </c>
      <c r="G75" s="29">
        <v>0</v>
      </c>
      <c r="H75" s="29">
        <v>0</v>
      </c>
      <c r="I75" s="29">
        <v>0</v>
      </c>
      <c r="J75" s="29">
        <v>2184.19</v>
      </c>
      <c r="K75" s="29">
        <v>8200</v>
      </c>
      <c r="L75" s="29">
        <v>5928.65</v>
      </c>
      <c r="M75" s="29">
        <v>3687.64</v>
      </c>
      <c r="N75" s="29">
        <v>0</v>
      </c>
      <c r="O75" s="29">
        <v>0</v>
      </c>
      <c r="P75" s="29">
        <f t="shared" si="25"/>
        <v>61301.54</v>
      </c>
      <c r="Q75" s="29">
        <f t="shared" si="29"/>
        <v>0</v>
      </c>
    </row>
    <row r="76" spans="1:18" x14ac:dyDescent="0.25">
      <c r="A76" s="20" t="s">
        <v>110</v>
      </c>
      <c r="B76" s="15" t="s">
        <v>111</v>
      </c>
      <c r="C76" s="29">
        <v>12517999.630000001</v>
      </c>
      <c r="D76" s="29">
        <v>3825382.78</v>
      </c>
      <c r="E76" s="29">
        <v>1548929.9</v>
      </c>
      <c r="F76" s="29">
        <v>634031.68000000005</v>
      </c>
      <c r="G76" s="29">
        <v>7648.24</v>
      </c>
      <c r="H76" s="29">
        <v>20930.52</v>
      </c>
      <c r="I76" s="29">
        <v>208230.71</v>
      </c>
      <c r="J76" s="29">
        <v>832039.48</v>
      </c>
      <c r="K76" s="29">
        <v>1248564.72</v>
      </c>
      <c r="L76" s="29">
        <v>495478.22</v>
      </c>
      <c r="M76" s="29">
        <v>619081.86</v>
      </c>
      <c r="N76" s="29">
        <v>1189060</v>
      </c>
      <c r="O76" s="29">
        <v>1888621.52</v>
      </c>
      <c r="P76" s="29">
        <f t="shared" si="25"/>
        <v>12517999.629999997</v>
      </c>
      <c r="Q76" s="29">
        <f t="shared" si="29"/>
        <v>0</v>
      </c>
    </row>
    <row r="77" spans="1:18" ht="45" x14ac:dyDescent="0.25">
      <c r="A77" s="20" t="s">
        <v>112</v>
      </c>
      <c r="B77" s="15" t="s">
        <v>113</v>
      </c>
      <c r="C77" s="29">
        <v>403061.68</v>
      </c>
      <c r="D77" s="29">
        <v>356925</v>
      </c>
      <c r="E77" s="29">
        <v>45536.68</v>
      </c>
      <c r="F77" s="29">
        <v>600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f t="shared" si="25"/>
        <v>403061.68</v>
      </c>
      <c r="Q77" s="29">
        <f t="shared" si="29"/>
        <v>0</v>
      </c>
    </row>
    <row r="78" spans="1:18" x14ac:dyDescent="0.25">
      <c r="A78" s="20" t="s">
        <v>114</v>
      </c>
      <c r="B78" s="15" t="s">
        <v>115</v>
      </c>
      <c r="C78" s="29">
        <v>130197.08</v>
      </c>
      <c r="D78" s="29">
        <v>9903.4</v>
      </c>
      <c r="E78" s="29">
        <v>0</v>
      </c>
      <c r="F78" s="29">
        <v>30804</v>
      </c>
      <c r="G78" s="29">
        <v>0</v>
      </c>
      <c r="H78" s="29">
        <v>0</v>
      </c>
      <c r="I78" s="29">
        <v>0</v>
      </c>
      <c r="J78" s="29">
        <v>36966</v>
      </c>
      <c r="K78" s="29">
        <v>34041.68</v>
      </c>
      <c r="L78" s="29">
        <v>0</v>
      </c>
      <c r="M78" s="29">
        <v>0</v>
      </c>
      <c r="N78" s="29">
        <v>0</v>
      </c>
      <c r="O78" s="29">
        <v>18482</v>
      </c>
      <c r="P78" s="29">
        <f t="shared" si="25"/>
        <v>130197.07999999999</v>
      </c>
      <c r="Q78" s="29">
        <f t="shared" si="29"/>
        <v>0</v>
      </c>
    </row>
    <row r="79" spans="1:18" x14ac:dyDescent="0.25">
      <c r="A79" s="20" t="s">
        <v>167</v>
      </c>
      <c r="B79" s="16" t="s">
        <v>174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f>+D79+E79+F79+G79+H79+I79+J79+K79+L79+M79+N79+O79</f>
        <v>0</v>
      </c>
      <c r="Q79" s="29">
        <f>+C79-P79</f>
        <v>0</v>
      </c>
    </row>
    <row r="80" spans="1:18" s="25" customFormat="1" x14ac:dyDescent="0.25">
      <c r="A80" s="23">
        <v>7</v>
      </c>
      <c r="B80" s="14" t="s">
        <v>185</v>
      </c>
      <c r="C80" s="28">
        <f>SUM(C81)</f>
        <v>526509.22</v>
      </c>
      <c r="D80" s="28">
        <f t="shared" ref="D80:O80" si="30">SUM(D81)</f>
        <v>0</v>
      </c>
      <c r="E80" s="28">
        <f t="shared" si="30"/>
        <v>0</v>
      </c>
      <c r="F80" s="28">
        <f t="shared" si="30"/>
        <v>0</v>
      </c>
      <c r="G80" s="28">
        <f t="shared" si="30"/>
        <v>0</v>
      </c>
      <c r="H80" s="28">
        <f t="shared" si="30"/>
        <v>0</v>
      </c>
      <c r="I80" s="28">
        <f t="shared" si="30"/>
        <v>0</v>
      </c>
      <c r="J80" s="28">
        <f t="shared" si="30"/>
        <v>0</v>
      </c>
      <c r="K80" s="28">
        <f t="shared" si="30"/>
        <v>0</v>
      </c>
      <c r="L80" s="28">
        <f t="shared" si="30"/>
        <v>0</v>
      </c>
      <c r="M80" s="28">
        <f t="shared" si="30"/>
        <v>0</v>
      </c>
      <c r="N80" s="28">
        <f t="shared" si="30"/>
        <v>0</v>
      </c>
      <c r="O80" s="28">
        <f t="shared" si="30"/>
        <v>526509.22</v>
      </c>
      <c r="P80" s="28">
        <f>+D80+E80+F80+G80+H80+I80+J80+K80+L80+M80+N80+O80</f>
        <v>526509.22</v>
      </c>
      <c r="Q80" s="28">
        <f t="shared" ref="Q80" si="31">+C80-P80</f>
        <v>0</v>
      </c>
      <c r="R80" s="24"/>
    </row>
    <row r="81" spans="1:18" x14ac:dyDescent="0.25">
      <c r="A81" s="20">
        <v>7.9</v>
      </c>
      <c r="B81" t="s">
        <v>186</v>
      </c>
      <c r="C81" s="29">
        <v>526509.22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526509.22</v>
      </c>
      <c r="P81" s="29">
        <f>+D81+E81+F81+G81+H81+I81+J81+K81+L81+M81+N81+O81</f>
        <v>526509.22</v>
      </c>
      <c r="Q81" s="29">
        <f>+C81-P81</f>
        <v>0</v>
      </c>
    </row>
    <row r="82" spans="1:18" s="6" customFormat="1" ht="45" x14ac:dyDescent="0.25">
      <c r="A82" s="19">
        <v>8</v>
      </c>
      <c r="B82" s="14" t="s">
        <v>116</v>
      </c>
      <c r="C82" s="28">
        <f>+C83+C91+C95</f>
        <v>287499068.49000001</v>
      </c>
      <c r="D82" s="28">
        <f>+D83+D91+D95</f>
        <v>23809368.460000001</v>
      </c>
      <c r="E82" s="28">
        <f t="shared" ref="E82:N82" si="32">+E83+E91+E95</f>
        <v>26285762.520000003</v>
      </c>
      <c r="F82" s="28">
        <f t="shared" si="32"/>
        <v>21893495.159999996</v>
      </c>
      <c r="G82" s="28">
        <f t="shared" si="32"/>
        <v>37066557.200000003</v>
      </c>
      <c r="H82" s="28">
        <f t="shared" si="32"/>
        <v>20637292.120000001</v>
      </c>
      <c r="I82" s="28">
        <f t="shared" si="32"/>
        <v>18776775.640000001</v>
      </c>
      <c r="J82" s="28">
        <f t="shared" si="32"/>
        <v>25305453.32</v>
      </c>
      <c r="K82" s="28">
        <f t="shared" si="32"/>
        <v>24433831.07</v>
      </c>
      <c r="L82" s="28">
        <f t="shared" si="32"/>
        <v>21877063.870000001</v>
      </c>
      <c r="M82" s="28">
        <f t="shared" si="32"/>
        <v>23788364.09</v>
      </c>
      <c r="N82" s="28">
        <f t="shared" si="32"/>
        <v>20972244.119999997</v>
      </c>
      <c r="O82" s="28">
        <f t="shared" ref="O82" si="33">+O83+O91+O95</f>
        <v>22652860.920000002</v>
      </c>
      <c r="P82" s="28">
        <f>+P83+P91+P95</f>
        <v>287499068.48999995</v>
      </c>
      <c r="Q82" s="28">
        <f>+Q83+Q91+Q95</f>
        <v>0</v>
      </c>
      <c r="R82" s="8"/>
    </row>
    <row r="83" spans="1:18" s="6" customFormat="1" x14ac:dyDescent="0.25">
      <c r="A83" s="19">
        <v>8.1</v>
      </c>
      <c r="B83" s="14" t="s">
        <v>117</v>
      </c>
      <c r="C83" s="28">
        <f>+C84+C85+C86+C87+C88+C89+C90</f>
        <v>123882720.37999998</v>
      </c>
      <c r="D83" s="28">
        <f t="shared" ref="D83:N83" si="34">+D84+D85+D86+D87+D88+D89+D90</f>
        <v>10975507.859999999</v>
      </c>
      <c r="E83" s="28">
        <f t="shared" si="34"/>
        <v>15441056.530000001</v>
      </c>
      <c r="F83" s="28">
        <f t="shared" si="34"/>
        <v>10270259.559999997</v>
      </c>
      <c r="G83" s="28">
        <f t="shared" si="34"/>
        <v>14756403.780000001</v>
      </c>
      <c r="H83" s="28">
        <f t="shared" si="34"/>
        <v>8443753.5199999996</v>
      </c>
      <c r="I83" s="28">
        <f t="shared" si="34"/>
        <v>8302065.8999999994</v>
      </c>
      <c r="J83" s="28">
        <f t="shared" si="34"/>
        <v>8971776.7800000012</v>
      </c>
      <c r="K83" s="28">
        <f t="shared" si="34"/>
        <v>9251747.1399999987</v>
      </c>
      <c r="L83" s="28">
        <f t="shared" si="34"/>
        <v>9022873.9000000004</v>
      </c>
      <c r="M83" s="28">
        <f t="shared" si="34"/>
        <v>9549543.0299999975</v>
      </c>
      <c r="N83" s="28">
        <f t="shared" si="34"/>
        <v>9482925.3499999996</v>
      </c>
      <c r="O83" s="28">
        <f t="shared" ref="O83" si="35">+O84+O85+O86+O87+O88+O89+O90</f>
        <v>9414807.0299999993</v>
      </c>
      <c r="P83" s="28">
        <f>+P84+P85+P86+P87+P88+P89+P90</f>
        <v>123882720.37999998</v>
      </c>
      <c r="Q83" s="28">
        <f>+Q84+Q85+Q86+Q87+Q88+Q89+Q90</f>
        <v>0</v>
      </c>
      <c r="R83" s="8"/>
    </row>
    <row r="84" spans="1:18" x14ac:dyDescent="0.25">
      <c r="A84" s="20" t="s">
        <v>118</v>
      </c>
      <c r="B84" s="15" t="s">
        <v>119</v>
      </c>
      <c r="C84" s="29">
        <v>78613503.109999999</v>
      </c>
      <c r="D84" s="29">
        <v>6803112.0999999996</v>
      </c>
      <c r="E84" s="29">
        <v>10655883.4</v>
      </c>
      <c r="F84" s="29">
        <v>6440252.4199999999</v>
      </c>
      <c r="G84" s="29">
        <v>10332889.68</v>
      </c>
      <c r="H84" s="29">
        <v>5152960.0999999996</v>
      </c>
      <c r="I84" s="29">
        <v>3921934.7</v>
      </c>
      <c r="J84" s="29">
        <v>5777280.71</v>
      </c>
      <c r="K84" s="29">
        <v>5861094.4800000004</v>
      </c>
      <c r="L84" s="29">
        <v>5674732.4000000004</v>
      </c>
      <c r="M84" s="29">
        <v>5972729.8700000001</v>
      </c>
      <c r="N84" s="29">
        <v>6067990.0899999999</v>
      </c>
      <c r="O84" s="29">
        <v>5952643.1600000001</v>
      </c>
      <c r="P84" s="29">
        <f>+D84+E84+F84+G84+H84+I84+J84+K84+L84+M84+N84+O84</f>
        <v>78613503.109999999</v>
      </c>
      <c r="Q84" s="29">
        <f t="shared" ref="Q84:Q90" si="36">+C84-P84</f>
        <v>0</v>
      </c>
    </row>
    <row r="85" spans="1:18" x14ac:dyDescent="0.25">
      <c r="A85" s="20" t="s">
        <v>120</v>
      </c>
      <c r="B85" s="15" t="s">
        <v>121</v>
      </c>
      <c r="C85" s="29">
        <v>33267934.190000001</v>
      </c>
      <c r="D85" s="29">
        <v>3024776.98</v>
      </c>
      <c r="E85" s="29">
        <v>3616207.45</v>
      </c>
      <c r="F85" s="29">
        <v>2690517.36</v>
      </c>
      <c r="G85" s="29">
        <v>3266656.48</v>
      </c>
      <c r="H85" s="29">
        <v>2213068.9900000002</v>
      </c>
      <c r="I85" s="29">
        <v>3498582.81</v>
      </c>
      <c r="J85" s="29">
        <v>2426637.83</v>
      </c>
      <c r="K85" s="29">
        <v>2463532.15</v>
      </c>
      <c r="L85" s="29">
        <v>2366133.5099999998</v>
      </c>
      <c r="M85" s="29">
        <v>2670904.17</v>
      </c>
      <c r="N85" s="29">
        <v>2528833.9700000002</v>
      </c>
      <c r="O85" s="29">
        <v>2502082.4900000002</v>
      </c>
      <c r="P85" s="29">
        <f t="shared" ref="P85:P90" si="37">+D85+E85+F85+G85+H85+I85+J85+K85+L85+M85+N85+O85</f>
        <v>33267934.189999998</v>
      </c>
      <c r="Q85" s="29">
        <f t="shared" si="36"/>
        <v>0</v>
      </c>
    </row>
    <row r="86" spans="1:18" x14ac:dyDescent="0.25">
      <c r="A86" s="20" t="s">
        <v>122</v>
      </c>
      <c r="B86" s="15" t="s">
        <v>123</v>
      </c>
      <c r="C86" s="29">
        <v>4841767.9400000004</v>
      </c>
      <c r="D86" s="29">
        <v>459173.03</v>
      </c>
      <c r="E86" s="29">
        <v>373593.99</v>
      </c>
      <c r="F86" s="29">
        <v>373559.19</v>
      </c>
      <c r="G86" s="29">
        <v>546595.81000000006</v>
      </c>
      <c r="H86" s="29">
        <v>373559.19</v>
      </c>
      <c r="I86" s="29">
        <v>371498.41</v>
      </c>
      <c r="J86" s="29">
        <v>415378.53</v>
      </c>
      <c r="K86" s="29">
        <v>373559.19</v>
      </c>
      <c r="L86" s="29">
        <v>373559.19</v>
      </c>
      <c r="M86" s="29">
        <v>434173.03</v>
      </c>
      <c r="N86" s="29">
        <v>373559.19</v>
      </c>
      <c r="O86" s="29">
        <v>373559.19</v>
      </c>
      <c r="P86" s="29">
        <f t="shared" si="37"/>
        <v>4841767.9400000013</v>
      </c>
      <c r="Q86" s="29">
        <f t="shared" si="36"/>
        <v>0</v>
      </c>
    </row>
    <row r="87" spans="1:18" x14ac:dyDescent="0.25">
      <c r="A87" s="20" t="s">
        <v>124</v>
      </c>
      <c r="B87" s="15" t="s">
        <v>125</v>
      </c>
      <c r="C87" s="29">
        <v>1143611.21</v>
      </c>
      <c r="D87" s="29">
        <v>82313.259999999995</v>
      </c>
      <c r="E87" s="29">
        <v>81596.639999999999</v>
      </c>
      <c r="F87" s="29">
        <v>182343.79</v>
      </c>
      <c r="G87" s="29">
        <v>56289.32</v>
      </c>
      <c r="H87" s="29">
        <v>157501.5</v>
      </c>
      <c r="I87" s="29">
        <v>118047.48</v>
      </c>
      <c r="J87" s="29">
        <v>23822.58</v>
      </c>
      <c r="K87" s="29">
        <v>170115.66</v>
      </c>
      <c r="L87" s="29">
        <v>97348.68</v>
      </c>
      <c r="M87" s="29">
        <v>52853.1</v>
      </c>
      <c r="N87" s="29">
        <v>57389.62</v>
      </c>
      <c r="O87" s="29">
        <v>63989.58</v>
      </c>
      <c r="P87" s="29">
        <f t="shared" si="37"/>
        <v>1143611.21</v>
      </c>
      <c r="Q87" s="29">
        <f t="shared" si="36"/>
        <v>0</v>
      </c>
    </row>
    <row r="88" spans="1:18" ht="30" x14ac:dyDescent="0.25">
      <c r="A88" s="20" t="s">
        <v>126</v>
      </c>
      <c r="B88" s="15" t="s">
        <v>127</v>
      </c>
      <c r="C88" s="29">
        <v>1565464.38</v>
      </c>
      <c r="D88" s="29">
        <v>174471.34</v>
      </c>
      <c r="E88" s="29">
        <v>303422.2</v>
      </c>
      <c r="F88" s="29">
        <v>162621.10999999999</v>
      </c>
      <c r="G88" s="29">
        <v>153400.74</v>
      </c>
      <c r="H88" s="29">
        <v>140808.29999999999</v>
      </c>
      <c r="I88" s="29">
        <v>691.26</v>
      </c>
      <c r="J88" s="29">
        <v>5848.05</v>
      </c>
      <c r="K88" s="29">
        <v>116481.36</v>
      </c>
      <c r="L88" s="29">
        <v>142801.38</v>
      </c>
      <c r="M88" s="29">
        <v>103152.85</v>
      </c>
      <c r="N88" s="29">
        <v>131944.73000000001</v>
      </c>
      <c r="O88" s="29">
        <v>129821.06</v>
      </c>
      <c r="P88" s="29">
        <f t="shared" si="37"/>
        <v>1565464.3800000004</v>
      </c>
      <c r="Q88" s="29">
        <f t="shared" si="36"/>
        <v>0</v>
      </c>
    </row>
    <row r="89" spans="1:18" x14ac:dyDescent="0.25">
      <c r="A89" s="20" t="s">
        <v>128</v>
      </c>
      <c r="B89" s="15" t="s">
        <v>129</v>
      </c>
      <c r="C89" s="29">
        <v>4259844.3899999997</v>
      </c>
      <c r="D89" s="29">
        <v>415778.22</v>
      </c>
      <c r="E89" s="29">
        <v>394469.92</v>
      </c>
      <c r="F89" s="29">
        <v>405082.76</v>
      </c>
      <c r="G89" s="29">
        <v>384688.82</v>
      </c>
      <c r="H89" s="29">
        <v>389972.51</v>
      </c>
      <c r="I89" s="29">
        <v>375428.31</v>
      </c>
      <c r="J89" s="29">
        <v>306926.15000000002</v>
      </c>
      <c r="K89" s="29">
        <v>251081.37</v>
      </c>
      <c r="L89" s="29">
        <v>352415.81</v>
      </c>
      <c r="M89" s="29">
        <v>299847.08</v>
      </c>
      <c r="N89" s="29">
        <v>307324.82</v>
      </c>
      <c r="O89" s="29">
        <v>376828.62</v>
      </c>
      <c r="P89" s="29">
        <f t="shared" si="37"/>
        <v>4259844.3899999997</v>
      </c>
      <c r="Q89" s="29">
        <f t="shared" si="36"/>
        <v>0</v>
      </c>
    </row>
    <row r="90" spans="1:18" x14ac:dyDescent="0.25">
      <c r="A90" s="20" t="s">
        <v>130</v>
      </c>
      <c r="B90" s="15" t="s">
        <v>131</v>
      </c>
      <c r="C90" s="29">
        <v>190595.16</v>
      </c>
      <c r="D90" s="29">
        <v>15882.93</v>
      </c>
      <c r="E90" s="29">
        <v>15882.93</v>
      </c>
      <c r="F90" s="29">
        <v>15882.93</v>
      </c>
      <c r="G90" s="29">
        <v>15882.93</v>
      </c>
      <c r="H90" s="29">
        <v>15882.93</v>
      </c>
      <c r="I90" s="29">
        <v>15882.93</v>
      </c>
      <c r="J90" s="29">
        <v>15882.93</v>
      </c>
      <c r="K90" s="29">
        <v>15882.93</v>
      </c>
      <c r="L90" s="29">
        <v>15882.93</v>
      </c>
      <c r="M90" s="29">
        <v>15882.93</v>
      </c>
      <c r="N90" s="29">
        <v>15882.93</v>
      </c>
      <c r="O90" s="29">
        <v>15882.93</v>
      </c>
      <c r="P90" s="29">
        <f t="shared" si="37"/>
        <v>190595.15999999995</v>
      </c>
      <c r="Q90" s="29">
        <f t="shared" si="36"/>
        <v>0</v>
      </c>
    </row>
    <row r="91" spans="1:18" s="6" customFormat="1" x14ac:dyDescent="0.25">
      <c r="A91" s="19">
        <v>8.1999999999999993</v>
      </c>
      <c r="B91" s="14" t="s">
        <v>132</v>
      </c>
      <c r="C91" s="28">
        <f t="shared" ref="C91:N91" si="38">+C92+C93+C94</f>
        <v>122951100.29000001</v>
      </c>
      <c r="D91" s="28">
        <f t="shared" si="38"/>
        <v>10493241.600000001</v>
      </c>
      <c r="E91" s="28">
        <f t="shared" si="38"/>
        <v>10749575.920000002</v>
      </c>
      <c r="F91" s="28">
        <f t="shared" si="38"/>
        <v>10806211.600000001</v>
      </c>
      <c r="G91" s="28">
        <f t="shared" si="38"/>
        <v>10477106.600000001</v>
      </c>
      <c r="H91" s="28">
        <f t="shared" si="38"/>
        <v>10477106.600000001</v>
      </c>
      <c r="I91" s="28">
        <f t="shared" si="38"/>
        <v>10474709.740000002</v>
      </c>
      <c r="J91" s="28">
        <f t="shared" si="38"/>
        <v>10477106.600000001</v>
      </c>
      <c r="K91" s="28">
        <f t="shared" si="38"/>
        <v>10477106.600000001</v>
      </c>
      <c r="L91" s="28">
        <f t="shared" si="38"/>
        <v>10477106.600000001</v>
      </c>
      <c r="M91" s="28">
        <f t="shared" si="38"/>
        <v>10477106.600000001</v>
      </c>
      <c r="N91" s="28">
        <f t="shared" si="38"/>
        <v>8972693.8000000007</v>
      </c>
      <c r="O91" s="28">
        <f t="shared" ref="O91" si="39">+O92+O93+O94</f>
        <v>8592028.0300000012</v>
      </c>
      <c r="P91" s="28">
        <f>+P92+P93+P94</f>
        <v>122951100.28999998</v>
      </c>
      <c r="Q91" s="28">
        <f>+Q92+Q93+Q94</f>
        <v>0</v>
      </c>
      <c r="R91" s="8"/>
    </row>
    <row r="92" spans="1:18" ht="30" x14ac:dyDescent="0.25">
      <c r="A92" s="20" t="s">
        <v>133</v>
      </c>
      <c r="B92" s="15" t="s">
        <v>134</v>
      </c>
      <c r="C92" s="29">
        <v>14677990.15</v>
      </c>
      <c r="D92" s="29">
        <v>1504412.8</v>
      </c>
      <c r="E92" s="29">
        <v>1504412.8</v>
      </c>
      <c r="F92" s="29">
        <v>1504412.8</v>
      </c>
      <c r="G92" s="29">
        <v>1504412.8</v>
      </c>
      <c r="H92" s="29">
        <v>1504412.8</v>
      </c>
      <c r="I92" s="29">
        <v>1504412.8</v>
      </c>
      <c r="J92" s="29">
        <v>1504412.8</v>
      </c>
      <c r="K92" s="29">
        <v>1504412.8</v>
      </c>
      <c r="L92" s="29">
        <v>1504412.8</v>
      </c>
      <c r="M92" s="29">
        <v>1504412.8</v>
      </c>
      <c r="N92" s="29">
        <v>0</v>
      </c>
      <c r="O92" s="29">
        <v>-366137.85</v>
      </c>
      <c r="P92" s="29">
        <f>+D92+E92+F92+G92+H92+I92+J92+K92+L92+M92+N92+O92</f>
        <v>14677990.150000004</v>
      </c>
      <c r="Q92" s="29">
        <f>+C92-P92</f>
        <v>0</v>
      </c>
    </row>
    <row r="93" spans="1:18" ht="30" x14ac:dyDescent="0.25">
      <c r="A93" s="20" t="s">
        <v>135</v>
      </c>
      <c r="B93" s="15" t="s">
        <v>136</v>
      </c>
      <c r="C93" s="29">
        <v>107657797.68000001</v>
      </c>
      <c r="D93" s="29">
        <v>8972693.8000000007</v>
      </c>
      <c r="E93" s="29">
        <v>8972693.8000000007</v>
      </c>
      <c r="F93" s="29">
        <v>8972693.8000000007</v>
      </c>
      <c r="G93" s="29">
        <v>8972693.8000000007</v>
      </c>
      <c r="H93" s="29">
        <v>8972693.8000000007</v>
      </c>
      <c r="I93" s="29">
        <v>8972693.8000000007</v>
      </c>
      <c r="J93" s="29">
        <v>8972693.8000000007</v>
      </c>
      <c r="K93" s="29">
        <v>8972693.8000000007</v>
      </c>
      <c r="L93" s="29">
        <v>8972693.8000000007</v>
      </c>
      <c r="M93" s="29">
        <v>8972693.8000000007</v>
      </c>
      <c r="N93" s="29">
        <v>8972693.8000000007</v>
      </c>
      <c r="O93" s="29">
        <v>8958165.8800000008</v>
      </c>
      <c r="P93" s="29">
        <f>+D93+E93+F93+G93+H93+I93+J93+K93+L93+M93+N93+O93</f>
        <v>107657797.67999998</v>
      </c>
      <c r="Q93" s="29">
        <f>+C93-P93</f>
        <v>0</v>
      </c>
    </row>
    <row r="94" spans="1:18" x14ac:dyDescent="0.25">
      <c r="A94" s="20" t="s">
        <v>137</v>
      </c>
      <c r="B94" s="15" t="s">
        <v>138</v>
      </c>
      <c r="C94" s="29">
        <v>615312.46</v>
      </c>
      <c r="D94" s="29">
        <v>16135</v>
      </c>
      <c r="E94" s="29">
        <v>272469.32</v>
      </c>
      <c r="F94" s="29">
        <v>329105</v>
      </c>
      <c r="G94" s="29">
        <v>0</v>
      </c>
      <c r="H94" s="29">
        <v>0</v>
      </c>
      <c r="I94" s="29">
        <v>-2396.86</v>
      </c>
      <c r="J94" s="29"/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f t="shared" ref="P94" si="40">+D94+E94+F94+G94+H94+I94+J94+K94+L94+M94+N94+O94</f>
        <v>615312.46000000008</v>
      </c>
      <c r="Q94" s="29">
        <f>+C94-P94</f>
        <v>0</v>
      </c>
    </row>
    <row r="95" spans="1:18" s="6" customFormat="1" x14ac:dyDescent="0.25">
      <c r="A95" s="19">
        <v>8.3000000000000007</v>
      </c>
      <c r="B95" s="14" t="s">
        <v>139</v>
      </c>
      <c r="C95" s="28">
        <f t="shared" ref="C95:L95" si="41">+C96+C97+C98+C99+C100</f>
        <v>40665247.82</v>
      </c>
      <c r="D95" s="28">
        <f t="shared" si="41"/>
        <v>2340619</v>
      </c>
      <c r="E95" s="28">
        <f t="shared" si="41"/>
        <v>95130.07</v>
      </c>
      <c r="F95" s="28">
        <f t="shared" si="41"/>
        <v>817024</v>
      </c>
      <c r="G95" s="28">
        <f t="shared" si="41"/>
        <v>11833046.82</v>
      </c>
      <c r="H95" s="28">
        <f t="shared" si="41"/>
        <v>1716432</v>
      </c>
      <c r="I95" s="28">
        <f t="shared" si="41"/>
        <v>0</v>
      </c>
      <c r="J95" s="28">
        <f t="shared" si="41"/>
        <v>5856569.9399999995</v>
      </c>
      <c r="K95" s="28">
        <f t="shared" si="41"/>
        <v>4704977.33</v>
      </c>
      <c r="L95" s="28">
        <f t="shared" si="41"/>
        <v>2377083.37</v>
      </c>
      <c r="M95" s="28">
        <f>+M96+M97+M98+M99+M100</f>
        <v>3761714.46</v>
      </c>
      <c r="N95" s="28">
        <f>+N96+N97+N98+N99+N100</f>
        <v>2516624.9699999997</v>
      </c>
      <c r="O95" s="28">
        <f>+O96+O97+O98+O99+O100</f>
        <v>4646025.8600000003</v>
      </c>
      <c r="P95" s="28">
        <f>+P96+P97+P98+P99+P100</f>
        <v>40665247.82</v>
      </c>
      <c r="Q95" s="28">
        <f>+Q96+Q97+Q98+Q99+Q100</f>
        <v>0</v>
      </c>
      <c r="R95" s="8"/>
    </row>
    <row r="96" spans="1:18" x14ac:dyDescent="0.25">
      <c r="A96" s="20" t="s">
        <v>140</v>
      </c>
      <c r="B96" s="15" t="s">
        <v>141</v>
      </c>
      <c r="C96" s="29">
        <v>10904396</v>
      </c>
      <c r="D96" s="29">
        <v>0</v>
      </c>
      <c r="E96" s="29">
        <v>0</v>
      </c>
      <c r="F96" s="29">
        <v>0</v>
      </c>
      <c r="G96" s="29">
        <v>8723516.8000000007</v>
      </c>
      <c r="H96" s="29">
        <v>0</v>
      </c>
      <c r="I96" s="29">
        <v>0</v>
      </c>
      <c r="J96" s="29"/>
      <c r="K96" s="29">
        <v>0</v>
      </c>
      <c r="L96" s="29">
        <v>0</v>
      </c>
      <c r="M96" s="29">
        <v>2180879.2000000002</v>
      </c>
      <c r="N96" s="29">
        <v>0</v>
      </c>
      <c r="O96" s="29">
        <v>0</v>
      </c>
      <c r="P96" s="29">
        <f>+D96+E96+F96+G96+H96+I96+J96+K96+L96+M96+N96+O96</f>
        <v>10904396</v>
      </c>
      <c r="Q96" s="29">
        <f>+C96-P96</f>
        <v>0</v>
      </c>
    </row>
    <row r="97" spans="1:19" x14ac:dyDescent="0.25">
      <c r="A97" s="20" t="s">
        <v>142</v>
      </c>
      <c r="B97" s="15" t="s">
        <v>143</v>
      </c>
      <c r="C97" s="29">
        <v>14347772.82</v>
      </c>
      <c r="D97" s="29">
        <v>0</v>
      </c>
      <c r="E97" s="29">
        <v>95130.07</v>
      </c>
      <c r="F97" s="29">
        <v>0</v>
      </c>
      <c r="G97" s="29">
        <v>80679.8</v>
      </c>
      <c r="H97" s="29">
        <v>0</v>
      </c>
      <c r="I97" s="29">
        <v>0</v>
      </c>
      <c r="J97" s="29">
        <v>3949757.94</v>
      </c>
      <c r="K97" s="29">
        <v>2450626.33</v>
      </c>
      <c r="L97" s="29">
        <v>2377083.37</v>
      </c>
      <c r="M97" s="29">
        <v>1580835.26</v>
      </c>
      <c r="N97" s="29">
        <v>1110598.97</v>
      </c>
      <c r="O97" s="29">
        <v>2703061.08</v>
      </c>
      <c r="P97" s="29">
        <f t="shared" ref="P97:P100" si="42">+D97+E97+F97+G97+H97+I97+J97+K97+L97+M97+N97+O97</f>
        <v>14347772.820000002</v>
      </c>
      <c r="Q97" s="29">
        <f t="shared" ref="Q97:Q99" si="43">+C97-P97</f>
        <v>0</v>
      </c>
    </row>
    <row r="98" spans="1:19" x14ac:dyDescent="0.25">
      <c r="A98" s="20" t="s">
        <v>144</v>
      </c>
      <c r="B98" s="15" t="s">
        <v>145</v>
      </c>
      <c r="C98" s="29">
        <v>1654369.98</v>
      </c>
      <c r="D98" s="29">
        <v>0</v>
      </c>
      <c r="E98" s="29">
        <v>0</v>
      </c>
      <c r="F98" s="29">
        <v>0</v>
      </c>
      <c r="G98" s="29">
        <v>2180879.2000000002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-526509.22</v>
      </c>
      <c r="P98" s="29">
        <f t="shared" si="42"/>
        <v>1654369.9800000002</v>
      </c>
      <c r="Q98" s="29">
        <f t="shared" si="43"/>
        <v>0</v>
      </c>
    </row>
    <row r="99" spans="1:19" x14ac:dyDescent="0.25">
      <c r="A99" s="20" t="s">
        <v>146</v>
      </c>
      <c r="B99" s="15" t="s">
        <v>147</v>
      </c>
      <c r="C99" s="29">
        <v>13667349</v>
      </c>
      <c r="D99" s="29">
        <v>2340619</v>
      </c>
      <c r="E99" s="29">
        <v>0</v>
      </c>
      <c r="F99" s="29">
        <v>817024</v>
      </c>
      <c r="G99" s="29">
        <v>756611</v>
      </c>
      <c r="H99" s="29">
        <v>1716432</v>
      </c>
      <c r="I99" s="29">
        <v>0</v>
      </c>
      <c r="J99" s="29">
        <v>1906812</v>
      </c>
      <c r="K99" s="29">
        <v>2254351</v>
      </c>
      <c r="L99" s="29">
        <v>0</v>
      </c>
      <c r="M99" s="29">
        <v>0</v>
      </c>
      <c r="N99" s="29">
        <v>1406026</v>
      </c>
      <c r="O99" s="29">
        <v>2469474</v>
      </c>
      <c r="P99" s="29">
        <f t="shared" si="42"/>
        <v>13667349</v>
      </c>
      <c r="Q99" s="29">
        <f t="shared" si="43"/>
        <v>0</v>
      </c>
    </row>
    <row r="100" spans="1:19" s="4" customFormat="1" x14ac:dyDescent="0.25">
      <c r="A100" s="20" t="s">
        <v>168</v>
      </c>
      <c r="B100" s="15" t="s">
        <v>187</v>
      </c>
      <c r="C100" s="31">
        <v>91360.02</v>
      </c>
      <c r="D100" s="30">
        <v>0</v>
      </c>
      <c r="E100" s="30">
        <v>0</v>
      </c>
      <c r="F100" s="30">
        <v>0</v>
      </c>
      <c r="G100" s="30">
        <v>91360.02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29">
        <v>0</v>
      </c>
      <c r="N100" s="29">
        <v>0</v>
      </c>
      <c r="O100" s="29">
        <v>0</v>
      </c>
      <c r="P100" s="29">
        <f t="shared" si="42"/>
        <v>91360.02</v>
      </c>
      <c r="Q100" s="29">
        <f>+C100-P100</f>
        <v>0</v>
      </c>
      <c r="S100"/>
    </row>
    <row r="108" spans="1:19" s="4" customFormat="1" x14ac:dyDescent="0.25">
      <c r="A108" s="20"/>
      <c r="B108" s="15"/>
      <c r="C108" s="3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Q108" s="17"/>
      <c r="S108"/>
    </row>
  </sheetData>
  <mergeCells count="3">
    <mergeCell ref="A1:Q1"/>
    <mergeCell ref="A2:Q2"/>
    <mergeCell ref="A3:Q3"/>
  </mergeCells>
  <printOptions horizontalCentered="1"/>
  <pageMargins left="0.59055118110236227" right="1.1811023622047245" top="0.59055118110236227" bottom="0.47244094488188981" header="0.31496062992125984" footer="0.31496062992125984"/>
  <pageSetup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ENE-DIC</vt:lpstr>
      <vt:lpstr>'ENE-DIC'!Área_de_impresión</vt:lpstr>
      <vt:lpstr>'ENE-DIC'!Títulos_a_imprimir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Contabilidad3</cp:lastModifiedBy>
  <cp:lastPrinted>2021-01-08T22:23:26Z</cp:lastPrinted>
  <dcterms:created xsi:type="dcterms:W3CDTF">2017-04-19T22:32:27Z</dcterms:created>
  <dcterms:modified xsi:type="dcterms:W3CDTF">2021-01-08T22:25:57Z</dcterms:modified>
</cp:coreProperties>
</file>