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" yWindow="120" windowWidth="24240" windowHeight="6375"/>
  </bookViews>
  <sheets>
    <sheet name="ENE-JUN" sheetId="5" r:id="rId1"/>
  </sheets>
  <definedNames>
    <definedName name="_xlnm.Print_Area" localSheetId="0">'ENE-JUN'!$A$1:$N$124</definedName>
    <definedName name="_xlnm.Print_Titles" localSheetId="0">'ENE-JUN'!$1:$5</definedName>
  </definedNames>
  <calcPr calcId="144525"/>
</workbook>
</file>

<file path=xl/calcChain.xml><?xml version="1.0" encoding="utf-8"?>
<calcChain xmlns="http://schemas.openxmlformats.org/spreadsheetml/2006/main">
  <c r="C91" i="5" l="1"/>
  <c r="C87" i="5"/>
  <c r="C79" i="5"/>
  <c r="C62" i="5"/>
  <c r="C61" i="5" s="1"/>
  <c r="C51" i="5"/>
  <c r="C50" i="5" s="1"/>
  <c r="C48" i="5"/>
  <c r="C22" i="5" s="1"/>
  <c r="C31" i="5"/>
  <c r="C23" i="5"/>
  <c r="C17" i="5"/>
  <c r="D11" i="5"/>
  <c r="C11" i="5"/>
  <c r="C8" i="5"/>
  <c r="N93" i="5"/>
  <c r="N94" i="5"/>
  <c r="N95" i="5"/>
  <c r="N96" i="5"/>
  <c r="N89" i="5"/>
  <c r="N90" i="5"/>
  <c r="N81" i="5"/>
  <c r="N82" i="5"/>
  <c r="N83" i="5"/>
  <c r="N84" i="5"/>
  <c r="N85" i="5"/>
  <c r="N86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53" i="5"/>
  <c r="N54" i="5"/>
  <c r="N55" i="5"/>
  <c r="N56" i="5"/>
  <c r="N57" i="5"/>
  <c r="N58" i="5"/>
  <c r="N59" i="5"/>
  <c r="N60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25" i="5"/>
  <c r="N26" i="5"/>
  <c r="N27" i="5"/>
  <c r="N28" i="5"/>
  <c r="N29" i="5"/>
  <c r="N30" i="5"/>
  <c r="N14" i="5"/>
  <c r="N15" i="5"/>
  <c r="N16" i="5"/>
  <c r="N12" i="5"/>
  <c r="M93" i="5"/>
  <c r="M94" i="5"/>
  <c r="M95" i="5"/>
  <c r="M96" i="5"/>
  <c r="M92" i="5"/>
  <c r="N92" i="5" s="1"/>
  <c r="M89" i="5"/>
  <c r="M90" i="5"/>
  <c r="M88" i="5"/>
  <c r="N88" i="5" s="1"/>
  <c r="M81" i="5"/>
  <c r="M82" i="5"/>
  <c r="M83" i="5"/>
  <c r="M84" i="5"/>
  <c r="M85" i="5"/>
  <c r="M86" i="5"/>
  <c r="M80" i="5"/>
  <c r="N80" i="5" s="1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63" i="5"/>
  <c r="N63" i="5" s="1"/>
  <c r="M53" i="5"/>
  <c r="M54" i="5"/>
  <c r="M55" i="5"/>
  <c r="M56" i="5"/>
  <c r="M57" i="5"/>
  <c r="M58" i="5"/>
  <c r="M59" i="5"/>
  <c r="M60" i="5"/>
  <c r="M52" i="5"/>
  <c r="N52" i="5" s="1"/>
  <c r="M49" i="5"/>
  <c r="N49" i="5" s="1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32" i="5"/>
  <c r="N32" i="5" s="1"/>
  <c r="M25" i="5"/>
  <c r="M26" i="5"/>
  <c r="M27" i="5"/>
  <c r="M28" i="5"/>
  <c r="M29" i="5"/>
  <c r="M30" i="5"/>
  <c r="M24" i="5"/>
  <c r="N24" i="5" s="1"/>
  <c r="M21" i="5"/>
  <c r="N21" i="5" s="1"/>
  <c r="M19" i="5"/>
  <c r="N19" i="5" s="1"/>
  <c r="M18" i="5"/>
  <c r="N18" i="5" s="1"/>
  <c r="M14" i="5"/>
  <c r="M15" i="5"/>
  <c r="M16" i="5"/>
  <c r="M13" i="5"/>
  <c r="N13" i="5" s="1"/>
  <c r="M10" i="5"/>
  <c r="N10" i="5" s="1"/>
  <c r="M9" i="5"/>
  <c r="N9" i="5" s="1"/>
  <c r="M12" i="5"/>
  <c r="M79" i="5"/>
  <c r="D78" i="5"/>
  <c r="D62" i="5"/>
  <c r="D61" i="5" s="1"/>
  <c r="D51" i="5"/>
  <c r="D50" i="5" s="1"/>
  <c r="D23" i="5"/>
  <c r="D22" i="5" s="1"/>
  <c r="E23" i="5"/>
  <c r="E22" i="5" s="1"/>
  <c r="F23" i="5"/>
  <c r="F22" i="5" s="1"/>
  <c r="G23" i="5"/>
  <c r="H23" i="5"/>
  <c r="I23" i="5"/>
  <c r="I22" i="5" s="1"/>
  <c r="J23" i="5"/>
  <c r="K23" i="5"/>
  <c r="L23" i="5"/>
  <c r="E78" i="5"/>
  <c r="F78" i="5"/>
  <c r="G78" i="5"/>
  <c r="H78" i="5"/>
  <c r="I78" i="5"/>
  <c r="J78" i="5"/>
  <c r="K78" i="5"/>
  <c r="L78" i="5"/>
  <c r="D79" i="5"/>
  <c r="E79" i="5"/>
  <c r="F79" i="5"/>
  <c r="G79" i="5"/>
  <c r="H79" i="5"/>
  <c r="I79" i="5"/>
  <c r="J79" i="5"/>
  <c r="K79" i="5"/>
  <c r="L79" i="5"/>
  <c r="D87" i="5"/>
  <c r="E87" i="5"/>
  <c r="F87" i="5"/>
  <c r="G87" i="5"/>
  <c r="H87" i="5"/>
  <c r="I87" i="5"/>
  <c r="J87" i="5"/>
  <c r="K87" i="5"/>
  <c r="L87" i="5"/>
  <c r="D91" i="5"/>
  <c r="E91" i="5"/>
  <c r="F91" i="5"/>
  <c r="G91" i="5"/>
  <c r="H91" i="5"/>
  <c r="I91" i="5"/>
  <c r="J91" i="5"/>
  <c r="K91" i="5"/>
  <c r="L91" i="5"/>
  <c r="E62" i="5"/>
  <c r="F62" i="5"/>
  <c r="G62" i="5"/>
  <c r="G61" i="5" s="1"/>
  <c r="H62" i="5"/>
  <c r="H61" i="5" s="1"/>
  <c r="I62" i="5"/>
  <c r="J62" i="5"/>
  <c r="K62" i="5"/>
  <c r="K61" i="5" s="1"/>
  <c r="L62" i="5"/>
  <c r="L61" i="5" s="1"/>
  <c r="E61" i="5"/>
  <c r="F61" i="5"/>
  <c r="I61" i="5"/>
  <c r="J61" i="5"/>
  <c r="E51" i="5"/>
  <c r="F51" i="5"/>
  <c r="F50" i="5" s="1"/>
  <c r="G51" i="5"/>
  <c r="H51" i="5"/>
  <c r="H50" i="5" s="1"/>
  <c r="I51" i="5"/>
  <c r="J51" i="5"/>
  <c r="J50" i="5" s="1"/>
  <c r="K51" i="5"/>
  <c r="L51" i="5"/>
  <c r="L50" i="5" s="1"/>
  <c r="E50" i="5"/>
  <c r="G50" i="5"/>
  <c r="I50" i="5"/>
  <c r="K50" i="5"/>
  <c r="D48" i="5"/>
  <c r="E48" i="5"/>
  <c r="F48" i="5"/>
  <c r="G48" i="5"/>
  <c r="H48" i="5"/>
  <c r="I48" i="5"/>
  <c r="J48" i="5"/>
  <c r="K48" i="5"/>
  <c r="L48" i="5"/>
  <c r="D31" i="5"/>
  <c r="E31" i="5"/>
  <c r="F31" i="5"/>
  <c r="G31" i="5"/>
  <c r="H31" i="5"/>
  <c r="I31" i="5"/>
  <c r="J31" i="5"/>
  <c r="K31" i="5"/>
  <c r="L31" i="5"/>
  <c r="D20" i="5"/>
  <c r="E20" i="5"/>
  <c r="F20" i="5"/>
  <c r="G20" i="5"/>
  <c r="H20" i="5"/>
  <c r="I20" i="5"/>
  <c r="J20" i="5"/>
  <c r="K20" i="5"/>
  <c r="L20" i="5"/>
  <c r="G22" i="5"/>
  <c r="H22" i="5"/>
  <c r="J22" i="5"/>
  <c r="K22" i="5"/>
  <c r="L22" i="5"/>
  <c r="D17" i="5"/>
  <c r="E17" i="5"/>
  <c r="F17" i="5"/>
  <c r="G17" i="5"/>
  <c r="H17" i="5"/>
  <c r="I17" i="5"/>
  <c r="J17" i="5"/>
  <c r="K17" i="5"/>
  <c r="L17" i="5"/>
  <c r="E11" i="5"/>
  <c r="F11" i="5"/>
  <c r="G11" i="5"/>
  <c r="H11" i="5"/>
  <c r="I11" i="5"/>
  <c r="J11" i="5"/>
  <c r="K11" i="5"/>
  <c r="L11" i="5"/>
  <c r="M31" i="5" l="1"/>
  <c r="M23" i="5"/>
  <c r="M8" i="5"/>
  <c r="M7" i="5" s="1"/>
  <c r="M48" i="5"/>
  <c r="M17" i="5"/>
  <c r="M87" i="5"/>
  <c r="M91" i="5"/>
  <c r="M20" i="5"/>
  <c r="M62" i="5"/>
  <c r="M61" i="5" s="1"/>
  <c r="M11" i="5"/>
  <c r="M51" i="5"/>
  <c r="M50" i="5" s="1"/>
  <c r="C78" i="5"/>
  <c r="C7" i="5"/>
  <c r="N91" i="5"/>
  <c r="F8" i="5"/>
  <c r="F7" i="5" s="1"/>
  <c r="F6" i="5" s="1"/>
  <c r="G8" i="5"/>
  <c r="G7" i="5" s="1"/>
  <c r="G6" i="5" s="1"/>
  <c r="E8" i="5"/>
  <c r="E7" i="5" s="1"/>
  <c r="D8" i="5"/>
  <c r="D7" i="5" s="1"/>
  <c r="D6" i="5" s="1"/>
  <c r="M22" i="5"/>
  <c r="E6" i="5"/>
  <c r="M78" i="5" l="1"/>
  <c r="M6" i="5" s="1"/>
  <c r="C6" i="5"/>
  <c r="I8" i="5"/>
  <c r="I7" i="5" s="1"/>
  <c r="I6" i="5" s="1"/>
  <c r="H8" i="5"/>
  <c r="H7" i="5" s="1"/>
  <c r="H6" i="5" s="1"/>
  <c r="J8" i="5" l="1"/>
  <c r="J7" i="5" s="1"/>
  <c r="J6" i="5" s="1"/>
  <c r="K8" i="5"/>
  <c r="K7" i="5" s="1"/>
  <c r="K6" i="5" s="1"/>
  <c r="L8" i="5" l="1"/>
  <c r="L7" i="5" s="1"/>
  <c r="L6" i="5" s="1"/>
  <c r="N87" i="5" l="1"/>
  <c r="N79" i="5" l="1"/>
  <c r="N78" i="5" s="1"/>
  <c r="N62" i="5" l="1"/>
  <c r="N61" i="5" s="1"/>
  <c r="N51" i="5" l="1"/>
  <c r="N50" i="5" s="1"/>
  <c r="N48" i="5" l="1"/>
  <c r="N31" i="5" l="1"/>
  <c r="N23" i="5" l="1"/>
  <c r="N22" i="5" s="1"/>
  <c r="N20" i="5" l="1"/>
  <c r="N17" i="5" l="1"/>
  <c r="N11" i="5" l="1"/>
  <c r="N8" i="5" l="1"/>
  <c r="N7" i="5" s="1"/>
  <c r="N6" i="5" l="1"/>
</calcChain>
</file>

<file path=xl/sharedStrings.xml><?xml version="1.0" encoding="utf-8"?>
<sst xmlns="http://schemas.openxmlformats.org/spreadsheetml/2006/main" count="193" uniqueCount="180">
  <si>
    <t>----------------</t>
  </si>
  <si>
    <t>MUNICIPIO DE MINERAL DE LA REFORMA, HGO.</t>
  </si>
  <si>
    <t>Abril</t>
  </si>
  <si>
    <t xml:space="preserve">Julio </t>
  </si>
  <si>
    <t xml:space="preserve">Agosto </t>
  </si>
  <si>
    <t>1.1.2</t>
  </si>
  <si>
    <t>1.1.3</t>
  </si>
  <si>
    <t>1.2.1</t>
  </si>
  <si>
    <t>1.2.2</t>
  </si>
  <si>
    <t>1.2.3</t>
  </si>
  <si>
    <t>1.2.4</t>
  </si>
  <si>
    <t>IMPUESTOS</t>
  </si>
  <si>
    <t xml:space="preserve">   IMPUESTOS SOBRE LOS INGRESOS</t>
  </si>
  <si>
    <t xml:space="preserve">      IMPUESTO SOBRE JUEGOS PERMITIDOS, ESPECTACULOS PUBLICOS, DIVERSIONES Y  APARATOS MECANICOS O ELECTRO</t>
  </si>
  <si>
    <t xml:space="preserve">      IMPUESTO AL COMERCIO AMBULANTE</t>
  </si>
  <si>
    <t xml:space="preserve">   IMPUESTOS SOBRE EL PATRIMONIO</t>
  </si>
  <si>
    <t xml:space="preserve">      IMPUESTO PREDIAL URBANO</t>
  </si>
  <si>
    <t xml:space="preserve">      IMPUESTO PREDIAL RUSTICO</t>
  </si>
  <si>
    <t xml:space="preserve">      IMPUESTO PREDIAL EJIDAL</t>
  </si>
  <si>
    <t xml:space="preserve">      IMPUESTO SOBRE TRASLACION DE DOMINIO Y OTRAS OPERACIONES CON BIENES INMUEBLES</t>
  </si>
  <si>
    <t xml:space="preserve">   IMPUESTOS ECOLÓGICOS</t>
  </si>
  <si>
    <t xml:space="preserve">   ACCESORIOS DE IMPUESTOS</t>
  </si>
  <si>
    <t>1.7.1</t>
  </si>
  <si>
    <t>CONTRIBUCIONES DE MEJORAS</t>
  </si>
  <si>
    <t xml:space="preserve">   CONTRIBUCIONES DE MEJORAS POR OBRAS PÚBLICAS</t>
  </si>
  <si>
    <t>DERECHOS</t>
  </si>
  <si>
    <t xml:space="preserve">   DERECHOS POR PRESTACIÓN DE SERVICIOS</t>
  </si>
  <si>
    <t>4.3.1</t>
  </si>
  <si>
    <t xml:space="preserve">      DERECHOS POR SERVICIO DE PANTEONES</t>
  </si>
  <si>
    <t>4.3.2</t>
  </si>
  <si>
    <t>4.3.3</t>
  </si>
  <si>
    <t>4.3.4</t>
  </si>
  <si>
    <t xml:space="preserve">      DERECHOS POR SERV. PRESTADOS EN MATERIA DE SEGURIDAD PUBLICA Y TRANSITO</t>
  </si>
  <si>
    <t>4.3.5</t>
  </si>
  <si>
    <t>4.3.6</t>
  </si>
  <si>
    <t xml:space="preserve">      DERECHOS POR USO DE RASTRO ,GUARDA Y MATANZA DE GANADO</t>
  </si>
  <si>
    <t xml:space="preserve">   OTROS DERECHOS</t>
  </si>
  <si>
    <t>4.4.1</t>
  </si>
  <si>
    <t xml:space="preserve">      DERECHOS POR REGISTRO FAMILIAR</t>
  </si>
  <si>
    <t>4.4.2</t>
  </si>
  <si>
    <t xml:space="preserve">      DERECHOS POR SERVICIOS CERTIFICACIONES LEGALIZACIONES Y EXPEDICION DE COPIAS CERTIFICADAS</t>
  </si>
  <si>
    <t>4.4.3</t>
  </si>
  <si>
    <t xml:space="preserve">      DERECHOS POR SERVICIOS DE EXPEDICION Y RENOVACION DE PLACA DE FUNCIONAMIENTO DE ESTABLECIMIENTOS COM</t>
  </si>
  <si>
    <t>4.4.4</t>
  </si>
  <si>
    <t xml:space="preserve">      DERECHOS POR EXPEDICION Y REVALIDACION  DE LICENCIAS O PERMISOS PRA LA COLOC. Y EMISION DE ANUN. PUB</t>
  </si>
  <si>
    <t>4.4.5</t>
  </si>
  <si>
    <t xml:space="preserve">      DERECHOS POR LICENCIA O PERMISO PARA LA PRESTACION DEL SERVICIO DE ESTACIONAMIENTO Y PENSIONES</t>
  </si>
  <si>
    <t>4.4.6</t>
  </si>
  <si>
    <t xml:space="preserve">      DERECHOS POR ALINEAMIENTO, DESLINDE Y NOMENCLATURA</t>
  </si>
  <si>
    <t>4.4.7</t>
  </si>
  <si>
    <t xml:space="preserve">      DERECHOS POR REALIZACION Y EXPEDICION DE AVALUOS CATASTRALES</t>
  </si>
  <si>
    <t>4.4.8</t>
  </si>
  <si>
    <t xml:space="preserve">      DERECHOS OTORGAMIENTO LICENCIAS DE USO DE SUELO , AUTORIZACION DE FRACCIONAMIENTOS DIVERSAS MODALIDA</t>
  </si>
  <si>
    <t>4.4.9</t>
  </si>
  <si>
    <t xml:space="preserve">      DERECHOS LICENCIAS DE CONSTRUCCION, RECONSTRUCCION, AMPLIACION Y DEMOLICION</t>
  </si>
  <si>
    <t>4.4.A</t>
  </si>
  <si>
    <t xml:space="preserve">      DERECHOS POR AUTORIZACION DE PERITOS EN OBRAS DE CONSTRUCCION</t>
  </si>
  <si>
    <t>4.4.B</t>
  </si>
  <si>
    <t xml:space="preserve">      DERECHOS POR AUTORIZACION PARA LA VENTA DE LOTES DE TERRENOS EN FRACCIONAMIENTOS</t>
  </si>
  <si>
    <t>4.4.C</t>
  </si>
  <si>
    <t xml:space="preserve">      OTROS DERECHOS POR SERVICIOS RELACIONADOS CON EL DESARROLLO URBANO</t>
  </si>
  <si>
    <t>4.4.D</t>
  </si>
  <si>
    <t xml:space="preserve">      DERECHOS POR LA PARTICIPACION EN CONCURSOS, LICITACIONES Y EJECUCION DE OBRA</t>
  </si>
  <si>
    <t>4.4.E</t>
  </si>
  <si>
    <t xml:space="preserve">      DERECHOS POR SUPERVISION DE OBRA PUBLICA</t>
  </si>
  <si>
    <t>4.4.F</t>
  </si>
  <si>
    <t xml:space="preserve">      DERECHOS POR EXPEDICION DE DICTAMEN DE IMPACTO AMBIENTAL Y OTROS SERVICIOS EN MATERIA ECOLOGICA</t>
  </si>
  <si>
    <t>4.4.G</t>
  </si>
  <si>
    <t xml:space="preserve">      DERECHO ESPECIAL PARA OBRAS POR COOPERACION</t>
  </si>
  <si>
    <t xml:space="preserve">   ACCESORIOS DE DERECHOS</t>
  </si>
  <si>
    <t>4.5.1</t>
  </si>
  <si>
    <t xml:space="preserve">      ACCESORIOS DE DERECHOS</t>
  </si>
  <si>
    <t>PRODUCTOS</t>
  </si>
  <si>
    <t xml:space="preserve">   PRODUCTOS</t>
  </si>
  <si>
    <t>5.1.1</t>
  </si>
  <si>
    <t xml:space="preserve">      ARRENDAMIENTO DE BIENES MUEBLES O INMUEBLES PROPIEDAD DEL MUNICIPIO</t>
  </si>
  <si>
    <t>5.1.4</t>
  </si>
  <si>
    <t xml:space="preserve">      USO DE PLAZAS Y PISOS EN LAS CALLES, PASAJES Y LUGARES PUBLICOS</t>
  </si>
  <si>
    <t>5.1.5</t>
  </si>
  <si>
    <t xml:space="preserve">      LOCALES SITUADOS EN EL INT. Y EXT. DE LOS MERCADOS</t>
  </si>
  <si>
    <t>5.1.6</t>
  </si>
  <si>
    <t xml:space="preserve">      ARRENDAMIENTO DE TERRENOS, MONTES PASTOS Y DEMAS BIENES DEL MUNICIPIO</t>
  </si>
  <si>
    <t>5.1.7</t>
  </si>
  <si>
    <t xml:space="preserve">      EXPEDICION EN COPIAS SIMPLE CERTIFICADA O REP. DE INFORMACION POR DERECHOS DE ACCESO ALA INFORMACION</t>
  </si>
  <si>
    <t>5.1.8</t>
  </si>
  <si>
    <t xml:space="preserve">      POR ASISTENCIA SOCIAL</t>
  </si>
  <si>
    <t>APROVECHAMIENTOS</t>
  </si>
  <si>
    <t xml:space="preserve">   APROVECHAMIENTOS</t>
  </si>
  <si>
    <t>6.1.1</t>
  </si>
  <si>
    <t xml:space="preserve">      INTERESES MORATORIOS</t>
  </si>
  <si>
    <t>6.1.2</t>
  </si>
  <si>
    <t xml:space="preserve">      RECARGOS</t>
  </si>
  <si>
    <t>6.1.3</t>
  </si>
  <si>
    <t xml:space="preserve">      MULTAS MPUESTAS A LOS INFRACTORES DE LOS REGLAMENTOS ADMINISTRATIVOS POR BANDO DE POLICIA</t>
  </si>
  <si>
    <t>6.1.4</t>
  </si>
  <si>
    <t xml:space="preserve">      MULTAS FEDERALES NO FISCALES</t>
  </si>
  <si>
    <t>6.1.5</t>
  </si>
  <si>
    <t xml:space="preserve">      TESOROS OCULTOS</t>
  </si>
  <si>
    <t>6.1.6</t>
  </si>
  <si>
    <t xml:space="preserve">      BIENES Y HERENCIAS VACANTES</t>
  </si>
  <si>
    <t>6.1.7</t>
  </si>
  <si>
    <t xml:space="preserve">      DONACIONES HECHAS A FAVOR DEL MUNICIPIO</t>
  </si>
  <si>
    <t>6.1.8</t>
  </si>
  <si>
    <t xml:space="preserve">      CAUCIONES Y FIANZAS CUYA PERDIDA SE DECLARE POR RESOLUCION FIRME A FAVOR DEL MUNICIPIO</t>
  </si>
  <si>
    <t>6.1.9</t>
  </si>
  <si>
    <t xml:space="preserve">      REINTEGROS, INCLUIDOS LOS DERIVADOS DE RESPONSABILIDAD OFICIAL</t>
  </si>
  <si>
    <t>6.1.A</t>
  </si>
  <si>
    <t xml:space="preserve">      INTERESES</t>
  </si>
  <si>
    <t>6.1.B</t>
  </si>
  <si>
    <t xml:space="preserve">      INDEMNIZACION POR DAÑOS A BIENES MUNICIPALES</t>
  </si>
  <si>
    <t>6.1.C</t>
  </si>
  <si>
    <t xml:space="preserve">      REZAGOS DE EJERCICIOS FISCALES ANTERIORES</t>
  </si>
  <si>
    <t>6.1.D</t>
  </si>
  <si>
    <t xml:space="preserve">      APROVECHAMIENTOS DERIVADOS DE CAPACITACIONES CURSOS, TALLERES, CONFERENCIAS O EVENTOS</t>
  </si>
  <si>
    <t>6.1.E</t>
  </si>
  <si>
    <t xml:space="preserve">      MULTAS POR SANCIONES ADMINISTRATIVAS</t>
  </si>
  <si>
    <t>PARTICIPACIONES,APORTACIONES,CONVENIOS,INCENTIVOS DERIV. DE LA COLAB. FISCAL Y FONDOS DIST. DE APORT</t>
  </si>
  <si>
    <t xml:space="preserve">   PARTICIPACIONES</t>
  </si>
  <si>
    <t>8.1.1</t>
  </si>
  <si>
    <t xml:space="preserve">      FONDO GENERAL DE PARTICIPACIONES</t>
  </si>
  <si>
    <t>8.1.2</t>
  </si>
  <si>
    <t xml:space="preserve">      FONDO DE FOMENTO MUNCIPAL</t>
  </si>
  <si>
    <t>8.1.3</t>
  </si>
  <si>
    <t xml:space="preserve">      FONDO DE FISCALIZACION</t>
  </si>
  <si>
    <t>8.1.4</t>
  </si>
  <si>
    <t xml:space="preserve">      IMPUESTO SOBRE AUTOMOVILES NUEVOS (ISAN)</t>
  </si>
  <si>
    <t>8.1.5</t>
  </si>
  <si>
    <t xml:space="preserve">      IMPUESTO ESPECIAL SOBRE PRODUCCION Y SERVICIOS (IEPS)</t>
  </si>
  <si>
    <t>8.1.6</t>
  </si>
  <si>
    <t xml:space="preserve">      INCENTIVOS A LA VENTA DE GASOLINA Y DIESEL</t>
  </si>
  <si>
    <t>8.1.7</t>
  </si>
  <si>
    <t xml:space="preserve">      COMPENSACIONES DEL ISAN</t>
  </si>
  <si>
    <t xml:space="preserve">   APORTACIONES</t>
  </si>
  <si>
    <t>8.2.1</t>
  </si>
  <si>
    <t xml:space="preserve">      FONDO DE APORTACIONES PARA LA INFRAESTRUCTURA SOCIAL MUNICIPAL FAISM</t>
  </si>
  <si>
    <t>8.2.2</t>
  </si>
  <si>
    <t xml:space="preserve">      FONDO DE APORTACIONES PARA EL FORTALECIMIENTO DE LOS MUNICIPIOS FORTAMUN</t>
  </si>
  <si>
    <t>8.2.6</t>
  </si>
  <si>
    <t xml:space="preserve">      PROGRAMA EQUIPO MAQUINARIA</t>
  </si>
  <si>
    <t xml:space="preserve">   CONVENIOS</t>
  </si>
  <si>
    <t>8.3.1</t>
  </si>
  <si>
    <t xml:space="preserve">      FORTASEG</t>
  </si>
  <si>
    <t>8.3.2</t>
  </si>
  <si>
    <t xml:space="preserve">      FEIEF</t>
  </si>
  <si>
    <t>8.3.3</t>
  </si>
  <si>
    <t xml:space="preserve">      COPARTICIPACION FORTASEG</t>
  </si>
  <si>
    <t>8.3.4</t>
  </si>
  <si>
    <t xml:space="preserve">      ISR</t>
  </si>
  <si>
    <t xml:space="preserve">CONCEPTO </t>
  </si>
  <si>
    <t>CRI</t>
  </si>
  <si>
    <t xml:space="preserve">Enero </t>
  </si>
  <si>
    <t xml:space="preserve">Febrero </t>
  </si>
  <si>
    <t>Marzo</t>
  </si>
  <si>
    <t xml:space="preserve">Mayo </t>
  </si>
  <si>
    <t xml:space="preserve">Junio </t>
  </si>
  <si>
    <t xml:space="preserve">Septiembre </t>
  </si>
  <si>
    <t xml:space="preserve">Total </t>
  </si>
  <si>
    <t>Disponible</t>
  </si>
  <si>
    <t>ANALITICO MENSUAL DE INGRESOS</t>
  </si>
  <si>
    <t xml:space="preserve">TOTAL </t>
  </si>
  <si>
    <t>--------------------------------------------------</t>
  </si>
  <si>
    <t>DEL 01 DE ENERO AL 30 DE JUNIO DE 2020</t>
  </si>
  <si>
    <t>1.8.1</t>
  </si>
  <si>
    <t>4.3.7</t>
  </si>
  <si>
    <t>5.1.9</t>
  </si>
  <si>
    <t>5.1.A</t>
  </si>
  <si>
    <t>5.1.B</t>
  </si>
  <si>
    <t>6.1.K</t>
  </si>
  <si>
    <t>8.3.6</t>
  </si>
  <si>
    <t>FOMENTO AGROPECUARIO 2019</t>
  </si>
  <si>
    <t xml:space="preserve">     OTROS IMPUESTOS</t>
  </si>
  <si>
    <t xml:space="preserve">      DERECHOS POR SERVICIOS DE AGUA POTABLE</t>
  </si>
  <si>
    <t xml:space="preserve">      EXPLOTACION O ENAJENACION DE CUALQUIER NATURALEZA DE LOS BIENES PROPIEDAD DEL MUNICIPIO</t>
  </si>
  <si>
    <t xml:space="preserve">      LOS CAPITALES Y VALORES DEL MUNICIPIO Y SUS RENDIMIENTOS</t>
  </si>
  <si>
    <t xml:space="preserve">      LOS BIENES DE BENEFICIENCIA</t>
  </si>
  <si>
    <t xml:space="preserve">      CONTROL CANINO</t>
  </si>
  <si>
    <t xml:space="preserve">      DERECHOS POR SERVICIOS DE LIMPIAS</t>
  </si>
  <si>
    <t xml:space="preserve">      DERECHOS POR SERVICIOS DE ALUMBRADO PUBLICO</t>
  </si>
  <si>
    <t xml:space="preserve">      DERECHOS POR EXPEDICION, REVALIDACION Y CANJE ESTB. CON BEBIDAS ALCOHOLICAS</t>
  </si>
  <si>
    <t>Ley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</si>
</sst>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horizontal="center"/>
    </xf>
    <xf numFmtId="0" fontId="0" fillId="0" borderId="0" xfId="0" quotePrefix="1" applyFont="1" applyFill="1" applyAlignment="1">
      <alignment horizontal="center"/>
    </xf>
    <xf numFmtId="43" fontId="0" fillId="0" borderId="0" xfId="42" applyFont="1" applyFill="1"/>
    <xf numFmtId="43" fontId="16" fillId="0" borderId="0" xfId="42" applyFont="1" applyFill="1"/>
    <xf numFmtId="0" fontId="0" fillId="0" borderId="0" xfId="0" applyAlignment="1">
      <alignment horizontal="left"/>
    </xf>
    <xf numFmtId="9" fontId="0" fillId="0" borderId="0" xfId="43" applyFont="1"/>
    <xf numFmtId="43" fontId="0" fillId="0" borderId="0" xfId="42" applyFont="1"/>
    <xf numFmtId="0" fontId="16" fillId="0" borderId="0" xfId="0" applyFont="1" applyAlignment="1">
      <alignment horizontal="left"/>
    </xf>
    <xf numFmtId="0" fontId="16" fillId="0" borderId="0" xfId="0" applyFont="1"/>
    <xf numFmtId="43" fontId="16" fillId="0" borderId="0" xfId="42" applyFont="1"/>
    <xf numFmtId="9" fontId="16" fillId="0" borderId="0" xfId="43" applyFont="1"/>
    <xf numFmtId="43" fontId="16" fillId="0" borderId="0" xfId="0" applyNumberFormat="1" applyFont="1"/>
    <xf numFmtId="43" fontId="16" fillId="0" borderId="0" xfId="42" applyFont="1" applyFill="1" applyAlignment="1">
      <alignment vertical="center"/>
    </xf>
    <xf numFmtId="43" fontId="16" fillId="0" borderId="0" xfId="42" applyFont="1" applyFill="1" applyAlignment="1">
      <alignment horizontal="center" vertical="center"/>
    </xf>
    <xf numFmtId="43" fontId="16" fillId="0" borderId="0" xfId="42" applyFont="1" applyFill="1" applyAlignment="1">
      <alignment horizontal="center" vertical="center" wrapText="1"/>
    </xf>
    <xf numFmtId="0" fontId="0" fillId="0" borderId="0" xfId="0" quotePrefix="1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43" fontId="0" fillId="0" borderId="0" xfId="43" applyNumberFormat="1" applyFont="1"/>
    <xf numFmtId="0" fontId="18" fillId="0" borderId="0" xfId="0" applyFont="1" applyAlignment="1">
      <alignment horizontal="center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Porcentaje" xfId="43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1647826</xdr:colOff>
      <xdr:row>101</xdr:row>
      <xdr:rowOff>38100</xdr:rowOff>
    </xdr:from>
    <xdr:to>
      <xdr:col>13</xdr:col>
      <xdr:colOff>971551</xdr:colOff>
      <xdr:row>122</xdr:row>
      <xdr:rowOff>114300</xdr:rowOff>
    </xdr:to>
    <xdr:sp macro="" textlink="">
      <xdr:nvSpPr>
        <xdr:cNvPr id="2" name="1 CuadroTexto"/>
        <xdr:cNvSpPr txBox="1"/>
      </xdr:nvSpPr>
      <xdr:spPr>
        <a:xfrm>
          <a:off x="2409826" y="23993475"/>
          <a:ext cx="12811125" cy="407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                                              </a:t>
          </a:r>
          <a:r>
            <a:rPr lang="es-MX" sz="1100" baseline="0"/>
            <a:t> _</a:t>
          </a:r>
          <a:r>
            <a:rPr lang="es-MX" sz="1100"/>
            <a:t>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OSCAR MÁRQUEZ CARBAJAL</a:t>
          </a:r>
          <a:r>
            <a:rPr lang="es-MX" sz="1100"/>
            <a:t>                                                                      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NEYDY  IVONE  GÓMEZ BAÑOS</a:t>
          </a:r>
          <a:endParaRPr lang="es-MX" sz="1100"/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TESORERO MUNICIPAL            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r>
            <a:rPr lang="es-MX" sz="1100"/>
            <a:t>   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   </a:t>
          </a:r>
          <a:r>
            <a:rPr lang="es-MX" sz="1100"/>
            <a:t>C. RAUL CAMACHO BAÑOS </a:t>
          </a:r>
        </a:p>
        <a:p>
          <a:r>
            <a:rPr lang="es-MX" sz="1100"/>
            <a:t>   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tabSelected="1" view="pageBreakPreview" topLeftCell="B1" zoomScaleNormal="100" zoomScaleSheetLayoutView="100" workbookViewId="0">
      <selection activeCell="B5" sqref="B5"/>
    </sheetView>
  </sheetViews>
  <sheetFormatPr baseColWidth="10" defaultRowHeight="15" x14ac:dyDescent="0.25"/>
  <cols>
    <col min="1" max="1" width="7.85546875" style="5" customWidth="1"/>
    <col min="2" max="2" width="57.85546875" style="18" customWidth="1"/>
    <col min="3" max="3" width="21.5703125" style="3" customWidth="1"/>
    <col min="4" max="4" width="17.28515625" style="7" customWidth="1"/>
    <col min="5" max="5" width="15.7109375" style="7" customWidth="1"/>
    <col min="6" max="6" width="17" style="7" customWidth="1"/>
    <col min="7" max="9" width="14.140625" style="7" bestFit="1" customWidth="1"/>
    <col min="10" max="12" width="8.5703125" style="7" hidden="1" customWidth="1"/>
    <col min="13" max="13" width="16.28515625" style="6" customWidth="1"/>
    <col min="14" max="14" width="17.28515625" style="6" customWidth="1"/>
    <col min="15" max="15" width="16.28515625" style="6" bestFit="1" customWidth="1"/>
    <col min="16" max="16" width="12.42578125" bestFit="1" customWidth="1"/>
  </cols>
  <sheetData>
    <row r="1" spans="1:16" ht="15.75" x14ac:dyDescent="0.25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6" ht="15.75" x14ac:dyDescent="0.25">
      <c r="A2" s="21" t="s">
        <v>158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6" ht="15.75" x14ac:dyDescent="0.25">
      <c r="A3" s="21" t="s">
        <v>161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6" s="14" customFormat="1" ht="23.25" customHeight="1" x14ac:dyDescent="0.25">
      <c r="A4" s="14" t="s">
        <v>149</v>
      </c>
      <c r="B4" s="15" t="s">
        <v>148</v>
      </c>
      <c r="C4" s="14" t="s">
        <v>179</v>
      </c>
      <c r="D4" s="14" t="s">
        <v>150</v>
      </c>
      <c r="E4" s="14" t="s">
        <v>151</v>
      </c>
      <c r="F4" s="14" t="s">
        <v>152</v>
      </c>
      <c r="G4" s="14" t="s">
        <v>2</v>
      </c>
      <c r="H4" s="14" t="s">
        <v>153</v>
      </c>
      <c r="I4" s="14" t="s">
        <v>154</v>
      </c>
      <c r="J4" s="14" t="s">
        <v>3</v>
      </c>
      <c r="K4" s="14" t="s">
        <v>4</v>
      </c>
      <c r="L4" s="14" t="s">
        <v>155</v>
      </c>
      <c r="M4" s="14" t="s">
        <v>156</v>
      </c>
      <c r="N4" s="14" t="s">
        <v>157</v>
      </c>
    </row>
    <row r="5" spans="1:16" s="14" customFormat="1" ht="17.25" customHeight="1" x14ac:dyDescent="0.25">
      <c r="A5" s="1" t="s">
        <v>0</v>
      </c>
      <c r="B5" s="16" t="s">
        <v>160</v>
      </c>
      <c r="C5" s="2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</row>
    <row r="6" spans="1:16" s="13" customFormat="1" ht="15.75" customHeight="1" x14ac:dyDescent="0.25">
      <c r="B6" s="15" t="s">
        <v>159</v>
      </c>
      <c r="C6" s="13">
        <f>+C7+C20+C22+C50+C61+C78</f>
        <v>454178735.19999999</v>
      </c>
      <c r="D6" s="13">
        <f t="shared" ref="D6:L6" si="0">+D7+D20+D22+D50+D61+D78</f>
        <v>72260089.49000001</v>
      </c>
      <c r="E6" s="13">
        <f t="shared" si="0"/>
        <v>42015376.050000004</v>
      </c>
      <c r="F6" s="13">
        <f t="shared" si="0"/>
        <v>30903934.819999997</v>
      </c>
      <c r="G6" s="13">
        <f t="shared" si="0"/>
        <v>42034602.960000001</v>
      </c>
      <c r="H6" s="13">
        <f t="shared" si="0"/>
        <v>24297414.800000001</v>
      </c>
      <c r="I6" s="13">
        <f t="shared" si="0"/>
        <v>23836188.539999999</v>
      </c>
      <c r="J6" s="13">
        <f t="shared" si="0"/>
        <v>0</v>
      </c>
      <c r="K6" s="13">
        <f t="shared" si="0"/>
        <v>0</v>
      </c>
      <c r="L6" s="13">
        <f t="shared" si="0"/>
        <v>0</v>
      </c>
      <c r="M6" s="13">
        <f>+M7+M20+M22+M50+M61+M78</f>
        <v>235347606.66000003</v>
      </c>
      <c r="N6" s="13">
        <f>+N7+N20+N22+N50+N61+N78</f>
        <v>218831128.53999999</v>
      </c>
    </row>
    <row r="7" spans="1:16" s="9" customFormat="1" ht="15.75" customHeight="1" x14ac:dyDescent="0.25">
      <c r="A7" s="8">
        <v>1</v>
      </c>
      <c r="B7" s="17" t="s">
        <v>11</v>
      </c>
      <c r="C7" s="4">
        <f t="shared" ref="C7:N7" si="1">+C8+C11+C17+C16</f>
        <v>87099977</v>
      </c>
      <c r="D7" s="4">
        <f t="shared" si="1"/>
        <v>40190403.330000006</v>
      </c>
      <c r="E7" s="4">
        <f t="shared" si="1"/>
        <v>7279665.5899999999</v>
      </c>
      <c r="F7" s="4">
        <f t="shared" si="1"/>
        <v>3842587.8399999994</v>
      </c>
      <c r="G7" s="4">
        <f t="shared" si="1"/>
        <v>4116643.1999999997</v>
      </c>
      <c r="H7" s="4">
        <f t="shared" si="1"/>
        <v>2393311.6999999997</v>
      </c>
      <c r="I7" s="4">
        <f t="shared" si="1"/>
        <v>3587201.54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>+M8+M11+M17+M16</f>
        <v>61409813.199999996</v>
      </c>
      <c r="N7" s="4">
        <f t="shared" si="1"/>
        <v>25690163.800000001</v>
      </c>
      <c r="O7" s="10"/>
      <c r="P7" s="12"/>
    </row>
    <row r="8" spans="1:16" s="9" customFormat="1" x14ac:dyDescent="0.25">
      <c r="A8" s="8">
        <v>1.1000000000000001</v>
      </c>
      <c r="B8" s="17" t="s">
        <v>12</v>
      </c>
      <c r="C8" s="4">
        <f t="shared" ref="C8:N8" si="2">+C9+C10</f>
        <v>1269615</v>
      </c>
      <c r="D8" s="4">
        <f t="shared" si="2"/>
        <v>481984.4</v>
      </c>
      <c r="E8" s="4">
        <f t="shared" si="2"/>
        <v>84292.5</v>
      </c>
      <c r="F8" s="4">
        <f t="shared" si="2"/>
        <v>99907.07</v>
      </c>
      <c r="G8" s="4">
        <f t="shared" si="2"/>
        <v>1681</v>
      </c>
      <c r="H8" s="4">
        <f t="shared" si="2"/>
        <v>10031</v>
      </c>
      <c r="I8" s="4">
        <f t="shared" si="2"/>
        <v>44371</v>
      </c>
      <c r="J8" s="4">
        <f t="shared" si="2"/>
        <v>0</v>
      </c>
      <c r="K8" s="4">
        <f t="shared" si="2"/>
        <v>0</v>
      </c>
      <c r="L8" s="4">
        <f t="shared" si="2"/>
        <v>0</v>
      </c>
      <c r="M8" s="4">
        <f>+M9+M10</f>
        <v>722266.97</v>
      </c>
      <c r="N8" s="4">
        <f t="shared" si="2"/>
        <v>547348.03</v>
      </c>
      <c r="O8" s="11"/>
    </row>
    <row r="9" spans="1:16" ht="30" x14ac:dyDescent="0.25">
      <c r="A9" s="5" t="s">
        <v>5</v>
      </c>
      <c r="B9" s="18" t="s">
        <v>13</v>
      </c>
      <c r="C9" s="3">
        <v>919615</v>
      </c>
      <c r="D9" s="3">
        <v>185750.9</v>
      </c>
      <c r="E9" s="3">
        <v>2651</v>
      </c>
      <c r="F9" s="3">
        <v>13060.07</v>
      </c>
      <c r="G9" s="3">
        <v>1316</v>
      </c>
      <c r="H9" s="3">
        <v>10031</v>
      </c>
      <c r="I9" s="3">
        <v>44371</v>
      </c>
      <c r="J9" s="3">
        <v>0</v>
      </c>
      <c r="K9" s="3">
        <v>0</v>
      </c>
      <c r="L9" s="3">
        <v>0</v>
      </c>
      <c r="M9" s="3">
        <f>+D9+E9+F9+G9+H9+I9+J9+K9+L9</f>
        <v>257179.97</v>
      </c>
      <c r="N9" s="3">
        <f>+C9-M9</f>
        <v>662435.03</v>
      </c>
    </row>
    <row r="10" spans="1:16" x14ac:dyDescent="0.25">
      <c r="A10" s="5" t="s">
        <v>6</v>
      </c>
      <c r="B10" s="18" t="s">
        <v>14</v>
      </c>
      <c r="C10" s="3">
        <v>350000</v>
      </c>
      <c r="D10" s="3">
        <v>296233.5</v>
      </c>
      <c r="E10" s="3">
        <v>81641.5</v>
      </c>
      <c r="F10" s="3">
        <v>86847</v>
      </c>
      <c r="G10" s="3">
        <v>365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f>+D10+E10+F10+G10+H10+I10+J10+K10+L10</f>
        <v>465087</v>
      </c>
      <c r="N10" s="3">
        <f>+C10-M10</f>
        <v>-115087</v>
      </c>
    </row>
    <row r="11" spans="1:16" s="9" customFormat="1" x14ac:dyDescent="0.25">
      <c r="A11" s="8">
        <v>1.2</v>
      </c>
      <c r="B11" s="17" t="s">
        <v>15</v>
      </c>
      <c r="C11" s="4">
        <f t="shared" ref="C11:N11" si="3">+C12+C13+C14+C15</f>
        <v>83730362</v>
      </c>
      <c r="D11" s="4">
        <f>+D12+D13+D14+D15</f>
        <v>38843131.050000004</v>
      </c>
      <c r="E11" s="4">
        <f t="shared" si="3"/>
        <v>6898852.4900000002</v>
      </c>
      <c r="F11" s="4">
        <f t="shared" si="3"/>
        <v>3608328.9299999997</v>
      </c>
      <c r="G11" s="4">
        <f t="shared" si="3"/>
        <v>1436408.04</v>
      </c>
      <c r="H11" s="4">
        <f t="shared" si="3"/>
        <v>2503550.42</v>
      </c>
      <c r="I11" s="4">
        <f t="shared" si="3"/>
        <v>3493880.25</v>
      </c>
      <c r="J11" s="4">
        <f t="shared" si="3"/>
        <v>0</v>
      </c>
      <c r="K11" s="4">
        <f t="shared" si="3"/>
        <v>0</v>
      </c>
      <c r="L11" s="4">
        <f t="shared" si="3"/>
        <v>0</v>
      </c>
      <c r="M11" s="4">
        <f>+M12+M13+M14+M15</f>
        <v>56784151.18</v>
      </c>
      <c r="N11" s="4">
        <f t="shared" si="3"/>
        <v>26946210.82</v>
      </c>
      <c r="O11" s="11"/>
    </row>
    <row r="12" spans="1:16" x14ac:dyDescent="0.25">
      <c r="A12" s="5" t="s">
        <v>7</v>
      </c>
      <c r="B12" s="18" t="s">
        <v>16</v>
      </c>
      <c r="C12" s="3">
        <v>52632197</v>
      </c>
      <c r="D12" s="3">
        <v>26776829.170000002</v>
      </c>
      <c r="E12" s="3">
        <v>3032003.41</v>
      </c>
      <c r="F12" s="3">
        <v>1291119.48</v>
      </c>
      <c r="G12" s="3">
        <v>10752</v>
      </c>
      <c r="H12" s="3">
        <v>15408</v>
      </c>
      <c r="I12" s="3">
        <v>176015</v>
      </c>
      <c r="J12" s="3">
        <v>0</v>
      </c>
      <c r="K12" s="3">
        <v>0</v>
      </c>
      <c r="L12" s="3">
        <v>0</v>
      </c>
      <c r="M12" s="3">
        <f t="shared" ref="M12" si="4">+D12+E12+F12+G12+H12+I12+J12+K12+L12</f>
        <v>31302127.060000002</v>
      </c>
      <c r="N12" s="3">
        <f>+C12-M12</f>
        <v>21330069.939999998</v>
      </c>
    </row>
    <row r="13" spans="1:16" x14ac:dyDescent="0.25">
      <c r="A13" s="5" t="s">
        <v>8</v>
      </c>
      <c r="B13" s="18" t="s">
        <v>17</v>
      </c>
      <c r="C13" s="3">
        <v>0</v>
      </c>
      <c r="D13" s="3">
        <v>8305491</v>
      </c>
      <c r="E13" s="3">
        <v>1275796</v>
      </c>
      <c r="F13" s="3">
        <v>538708</v>
      </c>
      <c r="G13" s="3">
        <v>4715</v>
      </c>
      <c r="H13" s="3">
        <v>593</v>
      </c>
      <c r="I13" s="3">
        <v>47008</v>
      </c>
      <c r="J13" s="3">
        <v>0</v>
      </c>
      <c r="K13" s="3">
        <v>0</v>
      </c>
      <c r="L13" s="3">
        <v>0</v>
      </c>
      <c r="M13" s="3">
        <f>+D13+E13+F13+G13+H13+I13+J13+K13+L13</f>
        <v>10172311</v>
      </c>
      <c r="N13" s="3">
        <f t="shared" ref="N13:N16" si="5">+C13-M13</f>
        <v>-10172311</v>
      </c>
    </row>
    <row r="14" spans="1:16" x14ac:dyDescent="0.25">
      <c r="A14" s="5" t="s">
        <v>9</v>
      </c>
      <c r="B14" s="18" t="s">
        <v>18</v>
      </c>
      <c r="C14" s="3">
        <v>0</v>
      </c>
      <c r="D14" s="3">
        <v>101634</v>
      </c>
      <c r="E14" s="3">
        <v>14647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f t="shared" ref="M14:M16" si="6">+D14+E14+F14+G14+H14+I14+J14+K14+L14</f>
        <v>116281</v>
      </c>
      <c r="N14" s="3">
        <f t="shared" si="5"/>
        <v>-116281</v>
      </c>
    </row>
    <row r="15" spans="1:16" ht="28.5" customHeight="1" x14ac:dyDescent="0.25">
      <c r="A15" s="5" t="s">
        <v>10</v>
      </c>
      <c r="B15" s="18" t="s">
        <v>19</v>
      </c>
      <c r="C15" s="3">
        <v>31098165</v>
      </c>
      <c r="D15" s="3">
        <v>3659176.88</v>
      </c>
      <c r="E15" s="3">
        <v>2576406.08</v>
      </c>
      <c r="F15" s="3">
        <v>1778501.45</v>
      </c>
      <c r="G15" s="3">
        <v>1420941.04</v>
      </c>
      <c r="H15" s="3">
        <v>2487549.42</v>
      </c>
      <c r="I15" s="3">
        <v>3270857.25</v>
      </c>
      <c r="J15" s="3">
        <v>0</v>
      </c>
      <c r="K15" s="3">
        <v>0</v>
      </c>
      <c r="L15" s="3">
        <v>0</v>
      </c>
      <c r="M15" s="3">
        <f t="shared" si="6"/>
        <v>15193432.119999999</v>
      </c>
      <c r="N15" s="3">
        <f t="shared" si="5"/>
        <v>15904732.880000001</v>
      </c>
    </row>
    <row r="16" spans="1:16" s="9" customFormat="1" ht="13.5" customHeight="1" x14ac:dyDescent="0.25">
      <c r="A16" s="8">
        <v>1.6</v>
      </c>
      <c r="B16" s="17" t="s">
        <v>20</v>
      </c>
      <c r="C16" s="4"/>
      <c r="D16" s="4">
        <v>62176</v>
      </c>
      <c r="E16" s="4">
        <v>761.5</v>
      </c>
      <c r="F16" s="4">
        <v>5475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3">
        <f t="shared" si="6"/>
        <v>68412.5</v>
      </c>
      <c r="N16" s="3">
        <f t="shared" si="5"/>
        <v>-68412.5</v>
      </c>
      <c r="O16" s="11"/>
    </row>
    <row r="17" spans="1:15" s="9" customFormat="1" x14ac:dyDescent="0.25">
      <c r="A17" s="8">
        <v>1.7</v>
      </c>
      <c r="B17" s="17" t="s">
        <v>21</v>
      </c>
      <c r="C17" s="4">
        <f>+C18+C19</f>
        <v>2100000</v>
      </c>
      <c r="D17" s="4">
        <f t="shared" ref="D17:N17" si="7">+D18+D19</f>
        <v>803111.88</v>
      </c>
      <c r="E17" s="4">
        <f t="shared" si="7"/>
        <v>295759.09999999998</v>
      </c>
      <c r="F17" s="4">
        <f t="shared" si="7"/>
        <v>128876.84</v>
      </c>
      <c r="G17" s="4">
        <f t="shared" si="7"/>
        <v>2678554.1599999997</v>
      </c>
      <c r="H17" s="4">
        <f t="shared" si="7"/>
        <v>-120269.72</v>
      </c>
      <c r="I17" s="4">
        <f t="shared" si="7"/>
        <v>48950.29</v>
      </c>
      <c r="J17" s="4">
        <f t="shared" si="7"/>
        <v>0</v>
      </c>
      <c r="K17" s="4">
        <f t="shared" si="7"/>
        <v>0</v>
      </c>
      <c r="L17" s="4">
        <f t="shared" si="7"/>
        <v>0</v>
      </c>
      <c r="M17" s="4">
        <f t="shared" si="7"/>
        <v>3834982.55</v>
      </c>
      <c r="N17" s="4">
        <f t="shared" si="7"/>
        <v>-1734982.5499999998</v>
      </c>
      <c r="O17" s="11"/>
    </row>
    <row r="18" spans="1:15" x14ac:dyDescent="0.25">
      <c r="A18" s="5" t="s">
        <v>22</v>
      </c>
      <c r="B18" s="18" t="s">
        <v>91</v>
      </c>
      <c r="C18" s="3">
        <v>2100000</v>
      </c>
      <c r="D18" s="3">
        <v>803111.88</v>
      </c>
      <c r="E18" s="3">
        <v>295759.09999999998</v>
      </c>
      <c r="F18" s="3">
        <v>128876.84</v>
      </c>
      <c r="G18" s="3">
        <v>1835.76</v>
      </c>
      <c r="H18" s="3">
        <v>5022.4799999999996</v>
      </c>
      <c r="I18" s="3">
        <v>48950.29</v>
      </c>
      <c r="J18" s="3">
        <v>0</v>
      </c>
      <c r="K18" s="3">
        <v>0</v>
      </c>
      <c r="L18" s="3">
        <v>0</v>
      </c>
      <c r="M18" s="3">
        <f>+D18+E18+F18+G18+H18+I18+J18+K18+L18</f>
        <v>1283556.3500000001</v>
      </c>
      <c r="N18" s="3">
        <f>+C18-M18</f>
        <v>816443.64999999991</v>
      </c>
    </row>
    <row r="19" spans="1:15" x14ac:dyDescent="0.25">
      <c r="A19" s="5" t="s">
        <v>162</v>
      </c>
      <c r="B19" t="s">
        <v>170</v>
      </c>
      <c r="C19" s="3">
        <v>0</v>
      </c>
      <c r="D19" s="3">
        <v>0</v>
      </c>
      <c r="E19" s="3">
        <v>0</v>
      </c>
      <c r="F19" s="3">
        <v>0</v>
      </c>
      <c r="G19" s="3">
        <v>2676718.4</v>
      </c>
      <c r="H19" s="3">
        <v>-125292.2</v>
      </c>
      <c r="I19" s="3">
        <v>0</v>
      </c>
      <c r="J19" s="3"/>
      <c r="K19" s="3"/>
      <c r="L19" s="3"/>
      <c r="M19" s="3">
        <f>+D19+E19+F19+G19+H19+I19+J19+K19+L19</f>
        <v>2551426.1999999997</v>
      </c>
      <c r="N19" s="3">
        <f>+C19-M19</f>
        <v>-2551426.1999999997</v>
      </c>
    </row>
    <row r="20" spans="1:15" s="9" customFormat="1" x14ac:dyDescent="0.25">
      <c r="A20" s="8">
        <v>3</v>
      </c>
      <c r="B20" s="17" t="s">
        <v>23</v>
      </c>
      <c r="C20" s="4">
        <v>0</v>
      </c>
      <c r="D20" s="4">
        <f t="shared" ref="D20:N20" si="8">+D21</f>
        <v>0</v>
      </c>
      <c r="E20" s="4">
        <f t="shared" si="8"/>
        <v>0</v>
      </c>
      <c r="F20" s="4">
        <f t="shared" si="8"/>
        <v>29870.98</v>
      </c>
      <c r="G20" s="4">
        <f t="shared" si="8"/>
        <v>0</v>
      </c>
      <c r="H20" s="4">
        <f t="shared" si="8"/>
        <v>0</v>
      </c>
      <c r="I20" s="4">
        <f t="shared" si="8"/>
        <v>0</v>
      </c>
      <c r="J20" s="4">
        <f t="shared" si="8"/>
        <v>0</v>
      </c>
      <c r="K20" s="4">
        <f t="shared" si="8"/>
        <v>0</v>
      </c>
      <c r="L20" s="4">
        <f t="shared" si="8"/>
        <v>0</v>
      </c>
      <c r="M20" s="4">
        <f t="shared" si="8"/>
        <v>29870.98</v>
      </c>
      <c r="N20" s="4">
        <f t="shared" si="8"/>
        <v>-29870.98</v>
      </c>
      <c r="O20" s="11"/>
    </row>
    <row r="21" spans="1:15" x14ac:dyDescent="0.25">
      <c r="A21" s="5">
        <v>3.1</v>
      </c>
      <c r="B21" s="18" t="s">
        <v>24</v>
      </c>
      <c r="C21" s="3">
        <v>0</v>
      </c>
      <c r="D21" s="3">
        <v>0</v>
      </c>
      <c r="E21" s="3">
        <v>0</v>
      </c>
      <c r="F21" s="3">
        <v>29870.98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f>+D21+E21+F21+G21+H21+I21+J21+K21+L21</f>
        <v>29870.98</v>
      </c>
      <c r="N21" s="3">
        <f>+C21-M21</f>
        <v>-29870.98</v>
      </c>
    </row>
    <row r="22" spans="1:15" s="9" customFormat="1" x14ac:dyDescent="0.25">
      <c r="A22" s="8">
        <v>4</v>
      </c>
      <c r="B22" s="17" t="s">
        <v>25</v>
      </c>
      <c r="C22" s="4">
        <f>+C23+C31+C48</f>
        <v>52416316</v>
      </c>
      <c r="D22" s="4">
        <f>+D23+D31+D48</f>
        <v>3708754.13</v>
      </c>
      <c r="E22" s="4">
        <f t="shared" ref="E22:N22" si="9">+E23+E31+E48</f>
        <v>6026020.6899999995</v>
      </c>
      <c r="F22" s="4">
        <f t="shared" si="9"/>
        <v>4122117.18</v>
      </c>
      <c r="G22" s="4">
        <f t="shared" si="9"/>
        <v>707481.11</v>
      </c>
      <c r="H22" s="4">
        <f t="shared" si="9"/>
        <v>1111542.73</v>
      </c>
      <c r="I22" s="4">
        <f t="shared" si="9"/>
        <v>1159306.8</v>
      </c>
      <c r="J22" s="4">
        <f t="shared" si="9"/>
        <v>0</v>
      </c>
      <c r="K22" s="4">
        <f t="shared" si="9"/>
        <v>0</v>
      </c>
      <c r="L22" s="4">
        <f t="shared" si="9"/>
        <v>0</v>
      </c>
      <c r="M22" s="4">
        <f t="shared" si="9"/>
        <v>16835222.640000001</v>
      </c>
      <c r="N22" s="4">
        <f t="shared" si="9"/>
        <v>35581093.359999999</v>
      </c>
      <c r="O22" s="11"/>
    </row>
    <row r="23" spans="1:15" s="9" customFormat="1" x14ac:dyDescent="0.25">
      <c r="A23" s="8">
        <v>4.3</v>
      </c>
      <c r="B23" s="17" t="s">
        <v>26</v>
      </c>
      <c r="C23" s="4">
        <f>+C24+C25+C26+C27+C28+C29+C30</f>
        <v>16121976</v>
      </c>
      <c r="D23" s="4">
        <f t="shared" ref="D23:N23" si="10">+D24+D25+D26+D27+D28+D29+D30</f>
        <v>1238599.01</v>
      </c>
      <c r="E23" s="4">
        <f t="shared" si="10"/>
        <v>2494966.59</v>
      </c>
      <c r="F23" s="4">
        <f t="shared" si="10"/>
        <v>1450244.51</v>
      </c>
      <c r="G23" s="4">
        <f t="shared" si="10"/>
        <v>97238.3</v>
      </c>
      <c r="H23" s="4">
        <f t="shared" si="10"/>
        <v>653979.63</v>
      </c>
      <c r="I23" s="4">
        <f t="shared" si="10"/>
        <v>334450.12</v>
      </c>
      <c r="J23" s="4">
        <f t="shared" si="10"/>
        <v>0</v>
      </c>
      <c r="K23" s="4">
        <f t="shared" si="10"/>
        <v>0</v>
      </c>
      <c r="L23" s="4">
        <f t="shared" si="10"/>
        <v>0</v>
      </c>
      <c r="M23" s="4">
        <f t="shared" si="10"/>
        <v>6269478.1600000001</v>
      </c>
      <c r="N23" s="4">
        <f t="shared" si="10"/>
        <v>9852497.8399999999</v>
      </c>
      <c r="O23" s="11"/>
    </row>
    <row r="24" spans="1:15" x14ac:dyDescent="0.25">
      <c r="A24" s="5" t="s">
        <v>27</v>
      </c>
      <c r="B24" s="18" t="s">
        <v>28</v>
      </c>
      <c r="C24" s="3">
        <v>741100</v>
      </c>
      <c r="D24" s="3">
        <v>137712</v>
      </c>
      <c r="E24" s="3">
        <v>104230</v>
      </c>
      <c r="F24" s="3">
        <v>94247</v>
      </c>
      <c r="G24" s="3">
        <v>7299</v>
      </c>
      <c r="H24" s="3">
        <v>16000</v>
      </c>
      <c r="I24" s="3">
        <v>86499</v>
      </c>
      <c r="J24" s="3">
        <v>0</v>
      </c>
      <c r="K24" s="3">
        <v>0</v>
      </c>
      <c r="L24" s="3">
        <v>0</v>
      </c>
      <c r="M24" s="3">
        <f>+D24+E24+F24+G24+H24+I24+J24+K24+L24</f>
        <v>445987</v>
      </c>
      <c r="N24" s="3">
        <f>+C24-M24</f>
        <v>295113</v>
      </c>
    </row>
    <row r="25" spans="1:15" x14ac:dyDescent="0.25">
      <c r="A25" s="5" t="s">
        <v>29</v>
      </c>
      <c r="B25" s="18" t="s">
        <v>176</v>
      </c>
      <c r="C25" s="3">
        <v>2325985</v>
      </c>
      <c r="D25" s="3">
        <v>179367.8</v>
      </c>
      <c r="E25" s="3">
        <v>355251.8</v>
      </c>
      <c r="F25" s="3">
        <v>230551.5</v>
      </c>
      <c r="G25" s="3">
        <v>9584.7999999999993</v>
      </c>
      <c r="H25" s="3">
        <v>1750</v>
      </c>
      <c r="I25" s="3">
        <v>6670</v>
      </c>
      <c r="J25" s="3">
        <v>0</v>
      </c>
      <c r="K25" s="3">
        <v>0</v>
      </c>
      <c r="L25" s="3">
        <v>0</v>
      </c>
      <c r="M25" s="3">
        <f t="shared" ref="M25:M30" si="11">+D25+E25+F25+G25+H25+I25+J25+K25+L25</f>
        <v>783175.9</v>
      </c>
      <c r="N25" s="3">
        <f t="shared" ref="N25:N30" si="12">+C25-M25</f>
        <v>1542809.1</v>
      </c>
    </row>
    <row r="26" spans="1:15" x14ac:dyDescent="0.25">
      <c r="A26" s="5" t="s">
        <v>30</v>
      </c>
      <c r="B26" s="18" t="s">
        <v>177</v>
      </c>
      <c r="C26" s="3">
        <v>7450370</v>
      </c>
      <c r="D26" s="3">
        <v>623339.86</v>
      </c>
      <c r="E26" s="3">
        <v>843091.64</v>
      </c>
      <c r="F26" s="3">
        <v>634461.46</v>
      </c>
      <c r="G26" s="3">
        <v>0</v>
      </c>
      <c r="H26" s="3">
        <v>601102.13</v>
      </c>
      <c r="I26" s="3">
        <v>0</v>
      </c>
      <c r="J26" s="3">
        <v>0</v>
      </c>
      <c r="K26" s="3">
        <v>0</v>
      </c>
      <c r="L26" s="3">
        <v>0</v>
      </c>
      <c r="M26" s="3">
        <f t="shared" si="11"/>
        <v>2701995.09</v>
      </c>
      <c r="N26" s="3">
        <f t="shared" si="12"/>
        <v>4748374.91</v>
      </c>
    </row>
    <row r="27" spans="1:15" ht="30" x14ac:dyDescent="0.25">
      <c r="A27" s="5" t="s">
        <v>31</v>
      </c>
      <c r="B27" s="18" t="s">
        <v>32</v>
      </c>
      <c r="C27" s="3">
        <v>2659257</v>
      </c>
      <c r="D27" s="3">
        <v>149789.35</v>
      </c>
      <c r="E27" s="3">
        <v>211613.95</v>
      </c>
      <c r="F27" s="3">
        <v>274921.55</v>
      </c>
      <c r="G27" s="3">
        <v>74754.5</v>
      </c>
      <c r="H27" s="3">
        <v>35127.5</v>
      </c>
      <c r="I27" s="3">
        <v>234281.12</v>
      </c>
      <c r="J27" s="3">
        <v>0</v>
      </c>
      <c r="K27" s="3">
        <v>0</v>
      </c>
      <c r="L27" s="3">
        <v>0</v>
      </c>
      <c r="M27" s="3">
        <f t="shared" si="11"/>
        <v>980487.97000000009</v>
      </c>
      <c r="N27" s="3">
        <f t="shared" si="12"/>
        <v>1678769.0299999998</v>
      </c>
    </row>
    <row r="28" spans="1:15" ht="30" x14ac:dyDescent="0.25">
      <c r="A28" s="5" t="s">
        <v>33</v>
      </c>
      <c r="B28" s="18" t="s">
        <v>178</v>
      </c>
      <c r="C28" s="3">
        <v>2736444</v>
      </c>
      <c r="D28" s="3">
        <v>140445</v>
      </c>
      <c r="E28" s="3">
        <v>974744.2</v>
      </c>
      <c r="F28" s="3">
        <v>208498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f t="shared" si="11"/>
        <v>1323687.2</v>
      </c>
      <c r="N28" s="3">
        <f t="shared" si="12"/>
        <v>1412756.8</v>
      </c>
    </row>
    <row r="29" spans="1:15" x14ac:dyDescent="0.25">
      <c r="A29" s="5" t="s">
        <v>34</v>
      </c>
      <c r="B29" s="18" t="s">
        <v>35</v>
      </c>
      <c r="C29" s="3">
        <v>69920</v>
      </c>
      <c r="D29" s="3">
        <v>7945</v>
      </c>
      <c r="E29" s="3">
        <v>6035</v>
      </c>
      <c r="F29" s="3">
        <v>7565</v>
      </c>
      <c r="G29" s="3">
        <v>5600</v>
      </c>
      <c r="H29" s="3">
        <v>0</v>
      </c>
      <c r="I29" s="3">
        <v>7000</v>
      </c>
      <c r="J29" s="3">
        <v>0</v>
      </c>
      <c r="K29" s="3">
        <v>0</v>
      </c>
      <c r="L29" s="3">
        <v>0</v>
      </c>
      <c r="M29" s="3">
        <f t="shared" si="11"/>
        <v>34145</v>
      </c>
      <c r="N29" s="3">
        <f t="shared" si="12"/>
        <v>35775</v>
      </c>
    </row>
    <row r="30" spans="1:15" x14ac:dyDescent="0.25">
      <c r="A30" s="5" t="s">
        <v>163</v>
      </c>
      <c r="B30" t="s">
        <v>171</v>
      </c>
      <c r="C30" s="3">
        <v>138900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/>
      <c r="K30" s="3"/>
      <c r="L30" s="3"/>
      <c r="M30" s="3">
        <f t="shared" si="11"/>
        <v>0</v>
      </c>
      <c r="N30" s="3">
        <f t="shared" si="12"/>
        <v>138900</v>
      </c>
    </row>
    <row r="31" spans="1:15" s="9" customFormat="1" x14ac:dyDescent="0.25">
      <c r="A31" s="8">
        <v>4.4000000000000004</v>
      </c>
      <c r="B31" s="17" t="s">
        <v>36</v>
      </c>
      <c r="C31" s="4">
        <f t="shared" ref="C31:N31" si="13">+C32+C33+C34+C35+C36+C37+C38+C39+C40+C41+C42+C43+C44+C45+C46+C47</f>
        <v>33975676</v>
      </c>
      <c r="D31" s="4">
        <f t="shared" si="13"/>
        <v>2214593.1100000003</v>
      </c>
      <c r="E31" s="4">
        <f t="shared" si="13"/>
        <v>3403745.42</v>
      </c>
      <c r="F31" s="4">
        <f t="shared" si="13"/>
        <v>2517803.7000000002</v>
      </c>
      <c r="G31" s="4">
        <f t="shared" si="13"/>
        <v>515714.91</v>
      </c>
      <c r="H31" s="4">
        <f t="shared" si="13"/>
        <v>404830</v>
      </c>
      <c r="I31" s="4">
        <f t="shared" si="13"/>
        <v>693199.5</v>
      </c>
      <c r="J31" s="4">
        <f t="shared" si="13"/>
        <v>0</v>
      </c>
      <c r="K31" s="4">
        <f t="shared" si="13"/>
        <v>0</v>
      </c>
      <c r="L31" s="4">
        <f t="shared" si="13"/>
        <v>0</v>
      </c>
      <c r="M31" s="4">
        <f t="shared" si="13"/>
        <v>9749886.6400000006</v>
      </c>
      <c r="N31" s="4">
        <f t="shared" si="13"/>
        <v>24225789.360000003</v>
      </c>
      <c r="O31" s="11"/>
    </row>
    <row r="32" spans="1:15" x14ac:dyDescent="0.25">
      <c r="A32" s="5" t="s">
        <v>37</v>
      </c>
      <c r="B32" s="18" t="s">
        <v>38</v>
      </c>
      <c r="C32" s="3">
        <v>723457</v>
      </c>
      <c r="D32" s="3">
        <v>77076.5</v>
      </c>
      <c r="E32" s="3">
        <v>63088</v>
      </c>
      <c r="F32" s="3">
        <v>51773.08</v>
      </c>
      <c r="G32" s="3">
        <v>4495</v>
      </c>
      <c r="H32" s="3">
        <v>4495</v>
      </c>
      <c r="I32" s="3">
        <v>31306.5</v>
      </c>
      <c r="J32" s="3">
        <v>0</v>
      </c>
      <c r="K32" s="3">
        <v>0</v>
      </c>
      <c r="L32" s="3">
        <v>0</v>
      </c>
      <c r="M32" s="3">
        <f>+D32+E32+F32+G32+H32+I32+J32+K32+L32</f>
        <v>232234.08000000002</v>
      </c>
      <c r="N32" s="3">
        <f>+C32-M32</f>
        <v>491222.92</v>
      </c>
    </row>
    <row r="33" spans="1:15" ht="30" x14ac:dyDescent="0.25">
      <c r="A33" s="5" t="s">
        <v>39</v>
      </c>
      <c r="B33" s="18" t="s">
        <v>40</v>
      </c>
      <c r="C33" s="3">
        <v>3746825</v>
      </c>
      <c r="D33" s="3">
        <v>345235.95</v>
      </c>
      <c r="E33" s="3">
        <v>245736.8</v>
      </c>
      <c r="F33" s="3">
        <v>169673.75</v>
      </c>
      <c r="G33" s="3">
        <v>135868</v>
      </c>
      <c r="H33" s="3">
        <v>130263</v>
      </c>
      <c r="I33" s="3">
        <v>195737</v>
      </c>
      <c r="J33" s="3">
        <v>0</v>
      </c>
      <c r="K33" s="3">
        <v>0</v>
      </c>
      <c r="L33" s="3">
        <v>0</v>
      </c>
      <c r="M33" s="3">
        <f t="shared" ref="M33:M47" si="14">+D33+E33+F33+G33+H33+I33+J33+K33+L33</f>
        <v>1222514.5</v>
      </c>
      <c r="N33" s="3">
        <f t="shared" ref="N33:N47" si="15">+C33-M33</f>
        <v>2524310.5</v>
      </c>
    </row>
    <row r="34" spans="1:15" ht="30" x14ac:dyDescent="0.25">
      <c r="A34" s="5" t="s">
        <v>41</v>
      </c>
      <c r="B34" s="18" t="s">
        <v>42</v>
      </c>
      <c r="C34" s="3">
        <v>7552256</v>
      </c>
      <c r="D34" s="3">
        <v>663096.47</v>
      </c>
      <c r="E34" s="3">
        <v>1231591.79</v>
      </c>
      <c r="F34" s="3">
        <v>872256.88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f t="shared" si="14"/>
        <v>2766945.14</v>
      </c>
      <c r="N34" s="3">
        <f t="shared" si="15"/>
        <v>4785310.8599999994</v>
      </c>
    </row>
    <row r="35" spans="1:15" ht="30" x14ac:dyDescent="0.25">
      <c r="A35" s="5" t="s">
        <v>43</v>
      </c>
      <c r="B35" s="18" t="s">
        <v>44</v>
      </c>
      <c r="C35" s="3">
        <v>1031220</v>
      </c>
      <c r="D35" s="3">
        <v>173924.05</v>
      </c>
      <c r="E35" s="3">
        <v>369377.9</v>
      </c>
      <c r="F35" s="3">
        <v>139255.20000000001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f t="shared" si="14"/>
        <v>682557.14999999991</v>
      </c>
      <c r="N35" s="3">
        <f t="shared" si="15"/>
        <v>348662.85000000009</v>
      </c>
    </row>
    <row r="36" spans="1:15" ht="30" x14ac:dyDescent="0.25">
      <c r="A36" s="5" t="s">
        <v>45</v>
      </c>
      <c r="B36" s="18" t="s">
        <v>46</v>
      </c>
      <c r="C36" s="3">
        <v>23200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f t="shared" si="14"/>
        <v>0</v>
      </c>
      <c r="N36" s="3">
        <f t="shared" si="15"/>
        <v>23200</v>
      </c>
    </row>
    <row r="37" spans="1:15" x14ac:dyDescent="0.25">
      <c r="A37" s="5" t="s">
        <v>47</v>
      </c>
      <c r="B37" s="18" t="s">
        <v>48</v>
      </c>
      <c r="C37" s="3">
        <v>613571</v>
      </c>
      <c r="D37" s="3">
        <v>30212.31</v>
      </c>
      <c r="E37" s="3">
        <v>29710.93</v>
      </c>
      <c r="F37" s="3">
        <v>18438.080000000002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f t="shared" si="14"/>
        <v>78361.320000000007</v>
      </c>
      <c r="N37" s="3">
        <f t="shared" si="15"/>
        <v>535209.67999999993</v>
      </c>
    </row>
    <row r="38" spans="1:15" x14ac:dyDescent="0.25">
      <c r="A38" s="5" t="s">
        <v>49</v>
      </c>
      <c r="B38" s="18" t="s">
        <v>50</v>
      </c>
      <c r="C38" s="3">
        <v>7818613</v>
      </c>
      <c r="D38" s="3">
        <v>391089</v>
      </c>
      <c r="E38" s="3">
        <v>424960</v>
      </c>
      <c r="F38" s="3">
        <v>283762.86</v>
      </c>
      <c r="G38" s="3">
        <v>313215.92</v>
      </c>
      <c r="H38" s="3">
        <v>270072</v>
      </c>
      <c r="I38" s="3">
        <v>466156</v>
      </c>
      <c r="J38" s="3">
        <v>0</v>
      </c>
      <c r="K38" s="3">
        <v>0</v>
      </c>
      <c r="L38" s="3">
        <v>0</v>
      </c>
      <c r="M38" s="3">
        <f t="shared" si="14"/>
        <v>2149255.7799999998</v>
      </c>
      <c r="N38" s="3">
        <f t="shared" si="15"/>
        <v>5669357.2200000007</v>
      </c>
    </row>
    <row r="39" spans="1:15" ht="30" x14ac:dyDescent="0.25">
      <c r="A39" s="5" t="s">
        <v>51</v>
      </c>
      <c r="B39" s="18" t="s">
        <v>52</v>
      </c>
      <c r="C39" s="3">
        <v>4624517</v>
      </c>
      <c r="D39" s="3">
        <v>81331.3</v>
      </c>
      <c r="E39" s="3">
        <v>199247.92</v>
      </c>
      <c r="F39" s="3">
        <v>102461.05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f t="shared" si="14"/>
        <v>383040.27</v>
      </c>
      <c r="N39" s="3">
        <f t="shared" si="15"/>
        <v>4241476.7300000004</v>
      </c>
    </row>
    <row r="40" spans="1:15" ht="30" x14ac:dyDescent="0.25">
      <c r="A40" s="5" t="s">
        <v>53</v>
      </c>
      <c r="B40" s="18" t="s">
        <v>54</v>
      </c>
      <c r="C40" s="3">
        <v>6489436</v>
      </c>
      <c r="D40" s="3">
        <v>432835.73</v>
      </c>
      <c r="E40" s="3">
        <v>567156.68999999994</v>
      </c>
      <c r="F40" s="3">
        <v>792184.28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f t="shared" si="14"/>
        <v>1792176.7</v>
      </c>
      <c r="N40" s="3">
        <f t="shared" si="15"/>
        <v>4697259.3</v>
      </c>
    </row>
    <row r="41" spans="1:15" x14ac:dyDescent="0.25">
      <c r="A41" s="5" t="s">
        <v>55</v>
      </c>
      <c r="B41" s="18" t="s">
        <v>56</v>
      </c>
      <c r="C41" s="3">
        <v>15960</v>
      </c>
      <c r="D41" s="3">
        <v>832.1</v>
      </c>
      <c r="E41" s="3">
        <v>416.05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f t="shared" si="14"/>
        <v>1248.1500000000001</v>
      </c>
      <c r="N41" s="3">
        <f t="shared" si="15"/>
        <v>14711.85</v>
      </c>
    </row>
    <row r="42" spans="1:15" ht="30" x14ac:dyDescent="0.25">
      <c r="A42" s="5" t="s">
        <v>57</v>
      </c>
      <c r="B42" s="18" t="s">
        <v>58</v>
      </c>
      <c r="C42" s="3">
        <v>1785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f t="shared" si="14"/>
        <v>0</v>
      </c>
      <c r="N42" s="3">
        <f t="shared" si="15"/>
        <v>1785</v>
      </c>
    </row>
    <row r="43" spans="1:15" ht="30" x14ac:dyDescent="0.25">
      <c r="A43" s="5" t="s">
        <v>59</v>
      </c>
      <c r="B43" s="18" t="s">
        <v>60</v>
      </c>
      <c r="C43" s="3">
        <v>552291</v>
      </c>
      <c r="D43" s="3">
        <v>18159.7</v>
      </c>
      <c r="E43" s="3">
        <v>163677.18</v>
      </c>
      <c r="F43" s="3">
        <v>68343.45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f t="shared" si="14"/>
        <v>250180.33000000002</v>
      </c>
      <c r="N43" s="3">
        <f t="shared" si="15"/>
        <v>302110.67</v>
      </c>
    </row>
    <row r="44" spans="1:15" ht="30" x14ac:dyDescent="0.25">
      <c r="A44" s="5" t="s">
        <v>61</v>
      </c>
      <c r="B44" s="18" t="s">
        <v>62</v>
      </c>
      <c r="C44" s="3">
        <v>5333</v>
      </c>
      <c r="D44" s="3">
        <v>800</v>
      </c>
      <c r="E44" s="3">
        <v>1200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f t="shared" si="14"/>
        <v>2000</v>
      </c>
      <c r="N44" s="3">
        <f t="shared" si="15"/>
        <v>3333</v>
      </c>
    </row>
    <row r="45" spans="1:15" x14ac:dyDescent="0.25">
      <c r="A45" s="5" t="s">
        <v>63</v>
      </c>
      <c r="B45" s="18" t="s">
        <v>64</v>
      </c>
      <c r="C45" s="3">
        <v>750017</v>
      </c>
      <c r="D45" s="3">
        <v>0</v>
      </c>
      <c r="E45" s="3">
        <v>107456.16</v>
      </c>
      <c r="F45" s="3">
        <v>19655.07</v>
      </c>
      <c r="G45" s="3">
        <v>62135.99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f t="shared" si="14"/>
        <v>189247.22</v>
      </c>
      <c r="N45" s="3">
        <f t="shared" si="15"/>
        <v>560769.78</v>
      </c>
    </row>
    <row r="46" spans="1:15" ht="30" x14ac:dyDescent="0.25">
      <c r="A46" s="5" t="s">
        <v>65</v>
      </c>
      <c r="B46" s="18" t="s">
        <v>66</v>
      </c>
      <c r="C46" s="3">
        <v>25410</v>
      </c>
      <c r="D46" s="3">
        <v>0</v>
      </c>
      <c r="E46" s="3">
        <v>126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f t="shared" si="14"/>
        <v>126</v>
      </c>
      <c r="N46" s="3">
        <f t="shared" si="15"/>
        <v>25284</v>
      </c>
    </row>
    <row r="47" spans="1:15" x14ac:dyDescent="0.25">
      <c r="A47" s="5" t="s">
        <v>67</v>
      </c>
      <c r="B47" s="18" t="s">
        <v>68</v>
      </c>
      <c r="C47" s="3">
        <v>1785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f t="shared" si="14"/>
        <v>0</v>
      </c>
      <c r="N47" s="3">
        <f t="shared" si="15"/>
        <v>1785</v>
      </c>
    </row>
    <row r="48" spans="1:15" s="9" customFormat="1" x14ac:dyDescent="0.25">
      <c r="A48" s="8">
        <v>4.5</v>
      </c>
      <c r="B48" s="17" t="s">
        <v>69</v>
      </c>
      <c r="C48" s="4">
        <f t="shared" ref="C48:N48" si="16">+C49</f>
        <v>2318664</v>
      </c>
      <c r="D48" s="4">
        <f t="shared" si="16"/>
        <v>255562.01</v>
      </c>
      <c r="E48" s="4">
        <f t="shared" si="16"/>
        <v>127308.68</v>
      </c>
      <c r="F48" s="4">
        <f t="shared" si="16"/>
        <v>154068.97</v>
      </c>
      <c r="G48" s="4">
        <f t="shared" si="16"/>
        <v>94527.9</v>
      </c>
      <c r="H48" s="4">
        <f t="shared" si="16"/>
        <v>52733.1</v>
      </c>
      <c r="I48" s="4">
        <f t="shared" si="16"/>
        <v>131657.18</v>
      </c>
      <c r="J48" s="4">
        <f t="shared" si="16"/>
        <v>0</v>
      </c>
      <c r="K48" s="4">
        <f t="shared" si="16"/>
        <v>0</v>
      </c>
      <c r="L48" s="4">
        <f t="shared" si="16"/>
        <v>0</v>
      </c>
      <c r="M48" s="4">
        <f t="shared" si="16"/>
        <v>815857.84000000008</v>
      </c>
      <c r="N48" s="4">
        <f t="shared" si="16"/>
        <v>1502806.16</v>
      </c>
      <c r="O48" s="11"/>
    </row>
    <row r="49" spans="1:15" x14ac:dyDescent="0.25">
      <c r="A49" s="5" t="s">
        <v>70</v>
      </c>
      <c r="B49" s="18" t="s">
        <v>71</v>
      </c>
      <c r="C49" s="3">
        <v>2318664</v>
      </c>
      <c r="D49" s="3">
        <v>255562.01</v>
      </c>
      <c r="E49" s="3">
        <v>127308.68</v>
      </c>
      <c r="F49" s="3">
        <v>154068.97</v>
      </c>
      <c r="G49" s="3">
        <v>94527.9</v>
      </c>
      <c r="H49" s="3">
        <v>52733.1</v>
      </c>
      <c r="I49" s="3">
        <v>131657.18</v>
      </c>
      <c r="J49" s="3">
        <v>0</v>
      </c>
      <c r="K49" s="3">
        <v>0</v>
      </c>
      <c r="L49" s="3">
        <v>0</v>
      </c>
      <c r="M49" s="3">
        <f>+D49+E49+F49+G49+H49+I49+J49+K49+L49</f>
        <v>815857.84000000008</v>
      </c>
      <c r="N49" s="3">
        <f>+C49-M49</f>
        <v>1502806.16</v>
      </c>
    </row>
    <row r="50" spans="1:15" s="9" customFormat="1" x14ac:dyDescent="0.25">
      <c r="A50" s="8">
        <v>5</v>
      </c>
      <c r="B50" s="17" t="s">
        <v>72</v>
      </c>
      <c r="C50" s="4">
        <f>+C51</f>
        <v>2808200</v>
      </c>
      <c r="D50" s="4">
        <f>+D51</f>
        <v>701</v>
      </c>
      <c r="E50" s="4">
        <f t="shared" ref="E50:N50" si="17">+E51</f>
        <v>6945</v>
      </c>
      <c r="F50" s="4">
        <f t="shared" si="17"/>
        <v>2460</v>
      </c>
      <c r="G50" s="4">
        <f t="shared" si="17"/>
        <v>0</v>
      </c>
      <c r="H50" s="4">
        <f t="shared" si="17"/>
        <v>0</v>
      </c>
      <c r="I50" s="4">
        <f t="shared" si="17"/>
        <v>-1200</v>
      </c>
      <c r="J50" s="4">
        <f t="shared" si="17"/>
        <v>0</v>
      </c>
      <c r="K50" s="4">
        <f t="shared" si="17"/>
        <v>0</v>
      </c>
      <c r="L50" s="4">
        <f t="shared" si="17"/>
        <v>0</v>
      </c>
      <c r="M50" s="4">
        <f t="shared" si="17"/>
        <v>8906</v>
      </c>
      <c r="N50" s="4">
        <f t="shared" si="17"/>
        <v>2799294</v>
      </c>
      <c r="O50" s="11"/>
    </row>
    <row r="51" spans="1:15" s="9" customFormat="1" x14ac:dyDescent="0.25">
      <c r="A51" s="8">
        <v>5.0999999999999996</v>
      </c>
      <c r="B51" s="17" t="s">
        <v>73</v>
      </c>
      <c r="C51" s="4">
        <f>+C52+C53+C54+C55+C56+C57+C58+C59+C60</f>
        <v>2808200</v>
      </c>
      <c r="D51" s="4">
        <f>+D52+D53+D54+D55+D56+D57+D58+D59+D60</f>
        <v>701</v>
      </c>
      <c r="E51" s="4">
        <f t="shared" ref="E51:N51" si="18">+E52+E53+E54+E55+E56+E57+E58+E59+E60</f>
        <v>6945</v>
      </c>
      <c r="F51" s="4">
        <f t="shared" si="18"/>
        <v>2460</v>
      </c>
      <c r="G51" s="4">
        <f t="shared" si="18"/>
        <v>0</v>
      </c>
      <c r="H51" s="4">
        <f t="shared" si="18"/>
        <v>0</v>
      </c>
      <c r="I51" s="4">
        <f t="shared" si="18"/>
        <v>-1200</v>
      </c>
      <c r="J51" s="4">
        <f t="shared" si="18"/>
        <v>0</v>
      </c>
      <c r="K51" s="4">
        <f t="shared" si="18"/>
        <v>0</v>
      </c>
      <c r="L51" s="4">
        <f t="shared" si="18"/>
        <v>0</v>
      </c>
      <c r="M51" s="4">
        <f t="shared" si="18"/>
        <v>8906</v>
      </c>
      <c r="N51" s="4">
        <f t="shared" si="18"/>
        <v>2799294</v>
      </c>
      <c r="O51" s="11"/>
    </row>
    <row r="52" spans="1:15" ht="30" x14ac:dyDescent="0.25">
      <c r="A52" s="5" t="s">
        <v>74</v>
      </c>
      <c r="B52" s="18" t="s">
        <v>75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f>+D52+E52+F52+G52+H52+I52+J52+K52+L52</f>
        <v>0</v>
      </c>
      <c r="N52" s="3">
        <f>+C52-M52</f>
        <v>0</v>
      </c>
    </row>
    <row r="53" spans="1:15" x14ac:dyDescent="0.25">
      <c r="A53" s="5" t="s">
        <v>76</v>
      </c>
      <c r="B53" s="18" t="s">
        <v>77</v>
      </c>
      <c r="C53" s="3">
        <v>131200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f t="shared" ref="M53:M60" si="19">+D53+E53+F53+G53+H53+I53+J53+K53+L53</f>
        <v>0</v>
      </c>
      <c r="N53" s="3">
        <f t="shared" ref="N53:N60" si="20">+C53-M53</f>
        <v>131200</v>
      </c>
    </row>
    <row r="54" spans="1:15" x14ac:dyDescent="0.25">
      <c r="A54" s="5" t="s">
        <v>78</v>
      </c>
      <c r="B54" s="18" t="s">
        <v>79</v>
      </c>
      <c r="C54" s="3">
        <v>45500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f t="shared" si="19"/>
        <v>0</v>
      </c>
      <c r="N54" s="3">
        <f t="shared" si="20"/>
        <v>45500</v>
      </c>
    </row>
    <row r="55" spans="1:15" ht="30" x14ac:dyDescent="0.25">
      <c r="A55" s="5" t="s">
        <v>80</v>
      </c>
      <c r="B55" s="18" t="s">
        <v>81</v>
      </c>
      <c r="C55" s="3">
        <v>75000</v>
      </c>
      <c r="D55" s="3">
        <v>630</v>
      </c>
      <c r="E55" s="3">
        <v>6945</v>
      </c>
      <c r="F55" s="3">
        <v>2460</v>
      </c>
      <c r="G55" s="3">
        <v>0</v>
      </c>
      <c r="H55" s="3">
        <v>0</v>
      </c>
      <c r="I55" s="3">
        <v>-1200</v>
      </c>
      <c r="J55" s="3">
        <v>0</v>
      </c>
      <c r="K55" s="3">
        <v>0</v>
      </c>
      <c r="L55" s="3">
        <v>0</v>
      </c>
      <c r="M55" s="3">
        <f t="shared" si="19"/>
        <v>8835</v>
      </c>
      <c r="N55" s="3">
        <f t="shared" si="20"/>
        <v>66165</v>
      </c>
    </row>
    <row r="56" spans="1:15" ht="30" x14ac:dyDescent="0.25">
      <c r="A56" s="5" t="s">
        <v>82</v>
      </c>
      <c r="B56" s="18" t="s">
        <v>83</v>
      </c>
      <c r="C56" s="3">
        <v>1500</v>
      </c>
      <c r="D56" s="3">
        <v>71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f t="shared" si="19"/>
        <v>71</v>
      </c>
      <c r="N56" s="3">
        <f t="shared" si="20"/>
        <v>1429</v>
      </c>
    </row>
    <row r="57" spans="1:15" x14ac:dyDescent="0.25">
      <c r="A57" s="5" t="s">
        <v>84</v>
      </c>
      <c r="B57" s="18" t="s">
        <v>85</v>
      </c>
      <c r="C57" s="3">
        <v>2550000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f t="shared" si="19"/>
        <v>0</v>
      </c>
      <c r="N57" s="3">
        <f t="shared" si="20"/>
        <v>2550000</v>
      </c>
    </row>
    <row r="58" spans="1:15" ht="30" x14ac:dyDescent="0.25">
      <c r="A58" s="5" t="s">
        <v>164</v>
      </c>
      <c r="B58" s="19" t="s">
        <v>172</v>
      </c>
      <c r="C58" s="3">
        <v>1500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/>
      <c r="K58" s="3"/>
      <c r="L58" s="3"/>
      <c r="M58" s="3">
        <f t="shared" si="19"/>
        <v>0</v>
      </c>
      <c r="N58" s="3">
        <f t="shared" si="20"/>
        <v>1500</v>
      </c>
    </row>
    <row r="59" spans="1:15" x14ac:dyDescent="0.25">
      <c r="A59" s="5" t="s">
        <v>165</v>
      </c>
      <c r="B59" t="s">
        <v>173</v>
      </c>
      <c r="C59" s="3">
        <v>1500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/>
      <c r="K59" s="3"/>
      <c r="L59" s="3"/>
      <c r="M59" s="3">
        <f t="shared" si="19"/>
        <v>0</v>
      </c>
      <c r="N59" s="3">
        <f t="shared" si="20"/>
        <v>1500</v>
      </c>
    </row>
    <row r="60" spans="1:15" x14ac:dyDescent="0.25">
      <c r="A60" s="5" t="s">
        <v>166</v>
      </c>
      <c r="B60" t="s">
        <v>174</v>
      </c>
      <c r="C60" s="3">
        <v>2000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/>
      <c r="K60" s="3"/>
      <c r="L60" s="3"/>
      <c r="M60" s="3">
        <f t="shared" si="19"/>
        <v>0</v>
      </c>
      <c r="N60" s="3">
        <f t="shared" si="20"/>
        <v>2000</v>
      </c>
    </row>
    <row r="61" spans="1:15" s="9" customFormat="1" x14ac:dyDescent="0.25">
      <c r="A61" s="8">
        <v>6</v>
      </c>
      <c r="B61" s="17" t="s">
        <v>86</v>
      </c>
      <c r="C61" s="4">
        <f>+C62</f>
        <v>21392321</v>
      </c>
      <c r="D61" s="4">
        <f>+D62</f>
        <v>4550862.57</v>
      </c>
      <c r="E61" s="4">
        <f t="shared" ref="E61:N61" si="21">+E62</f>
        <v>2416982.2500000005</v>
      </c>
      <c r="F61" s="4">
        <f t="shared" si="21"/>
        <v>1013403.66</v>
      </c>
      <c r="G61" s="4">
        <f t="shared" si="21"/>
        <v>143921.45000000001</v>
      </c>
      <c r="H61" s="4">
        <f t="shared" si="21"/>
        <v>155268.24999999997</v>
      </c>
      <c r="I61" s="4">
        <f t="shared" si="21"/>
        <v>314104.56</v>
      </c>
      <c r="J61" s="4">
        <f t="shared" si="21"/>
        <v>0</v>
      </c>
      <c r="K61" s="4">
        <f t="shared" si="21"/>
        <v>0</v>
      </c>
      <c r="L61" s="4">
        <f t="shared" si="21"/>
        <v>0</v>
      </c>
      <c r="M61" s="4">
        <f t="shared" si="21"/>
        <v>8594542.7400000002</v>
      </c>
      <c r="N61" s="4">
        <f t="shared" si="21"/>
        <v>12797778.260000002</v>
      </c>
      <c r="O61" s="11"/>
    </row>
    <row r="62" spans="1:15" s="9" customFormat="1" x14ac:dyDescent="0.25">
      <c r="A62" s="8">
        <v>6.1</v>
      </c>
      <c r="B62" s="17" t="s">
        <v>87</v>
      </c>
      <c r="C62" s="4">
        <f>+C63+C64+C65+C66+C67+C68+C69+C70+C71+C72+C73+C74+C75+C76+C77</f>
        <v>21392321</v>
      </c>
      <c r="D62" s="4">
        <f>+D63+D64+D65+D66+D67+D68+D69+D70+D71+D72+D73+D74+D75+D76+D77</f>
        <v>4550862.57</v>
      </c>
      <c r="E62" s="4">
        <f t="shared" ref="E62:N62" si="22">+E63+E64+E65+E66+E67+E68+E69+E70+E71+E72+E73+E74+E75+E76+E77</f>
        <v>2416982.2500000005</v>
      </c>
      <c r="F62" s="4">
        <f t="shared" si="22"/>
        <v>1013403.66</v>
      </c>
      <c r="G62" s="4">
        <f t="shared" si="22"/>
        <v>143921.45000000001</v>
      </c>
      <c r="H62" s="4">
        <f t="shared" si="22"/>
        <v>155268.24999999997</v>
      </c>
      <c r="I62" s="4">
        <f t="shared" si="22"/>
        <v>314104.56</v>
      </c>
      <c r="J62" s="4">
        <f t="shared" si="22"/>
        <v>0</v>
      </c>
      <c r="K62" s="4">
        <f t="shared" si="22"/>
        <v>0</v>
      </c>
      <c r="L62" s="4">
        <f t="shared" si="22"/>
        <v>0</v>
      </c>
      <c r="M62" s="4">
        <f t="shared" si="22"/>
        <v>8594542.7400000002</v>
      </c>
      <c r="N62" s="4">
        <f t="shared" si="22"/>
        <v>12797778.260000002</v>
      </c>
      <c r="O62" s="11"/>
    </row>
    <row r="63" spans="1:15" x14ac:dyDescent="0.25">
      <c r="A63" s="5" t="s">
        <v>88</v>
      </c>
      <c r="B63" s="18" t="s">
        <v>89</v>
      </c>
      <c r="C63" s="3">
        <v>1500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f>+D63+E63+F63+G63+H63+I63+J63+K63+L63</f>
        <v>0</v>
      </c>
      <c r="N63" s="3">
        <f>+C63-M63</f>
        <v>1500</v>
      </c>
    </row>
    <row r="64" spans="1:15" x14ac:dyDescent="0.25">
      <c r="A64" s="5" t="s">
        <v>90</v>
      </c>
      <c r="B64" s="18" t="s">
        <v>91</v>
      </c>
      <c r="C64" s="3">
        <v>1676705</v>
      </c>
      <c r="D64" s="3">
        <v>23156.3</v>
      </c>
      <c r="E64" s="3">
        <v>45171.62</v>
      </c>
      <c r="F64" s="3">
        <v>67580</v>
      </c>
      <c r="G64" s="3">
        <v>6595</v>
      </c>
      <c r="H64" s="3">
        <v>3004</v>
      </c>
      <c r="I64" s="3">
        <v>15639</v>
      </c>
      <c r="J64" s="3">
        <v>0</v>
      </c>
      <c r="K64" s="3">
        <v>0</v>
      </c>
      <c r="L64" s="3">
        <v>0</v>
      </c>
      <c r="M64" s="3">
        <f t="shared" ref="M64:M77" si="23">+D64+E64+F64+G64+H64+I64+J64+K64+L64</f>
        <v>161145.91999999998</v>
      </c>
      <c r="N64" s="3">
        <f t="shared" ref="N64:N77" si="24">+C64-M64</f>
        <v>1515559.08</v>
      </c>
    </row>
    <row r="65" spans="1:15" ht="30" x14ac:dyDescent="0.25">
      <c r="A65" s="5" t="s">
        <v>92</v>
      </c>
      <c r="B65" s="18" t="s">
        <v>93</v>
      </c>
      <c r="C65" s="3">
        <v>5784508</v>
      </c>
      <c r="D65" s="3">
        <v>246676.23</v>
      </c>
      <c r="E65" s="3">
        <v>235520.02</v>
      </c>
      <c r="F65" s="3">
        <v>244976.2</v>
      </c>
      <c r="G65" s="3">
        <v>54269.440000000002</v>
      </c>
      <c r="H65" s="3">
        <v>65741</v>
      </c>
      <c r="I65" s="3">
        <v>44732</v>
      </c>
      <c r="J65" s="3">
        <v>0</v>
      </c>
      <c r="K65" s="3">
        <v>0</v>
      </c>
      <c r="L65" s="3">
        <v>0</v>
      </c>
      <c r="M65" s="3">
        <f t="shared" si="23"/>
        <v>891914.8899999999</v>
      </c>
      <c r="N65" s="3">
        <f t="shared" si="24"/>
        <v>4892593.1100000003</v>
      </c>
    </row>
    <row r="66" spans="1:15" x14ac:dyDescent="0.25">
      <c r="A66" s="5" t="s">
        <v>94</v>
      </c>
      <c r="B66" s="18" t="s">
        <v>95</v>
      </c>
      <c r="C66" s="3">
        <v>404527</v>
      </c>
      <c r="D66" s="3">
        <v>64937</v>
      </c>
      <c r="E66" s="3">
        <v>498449.4</v>
      </c>
      <c r="F66" s="3">
        <v>304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f t="shared" si="23"/>
        <v>563690.4</v>
      </c>
      <c r="N66" s="3">
        <f t="shared" si="24"/>
        <v>-159163.40000000002</v>
      </c>
    </row>
    <row r="67" spans="1:15" x14ac:dyDescent="0.25">
      <c r="A67" s="5" t="s">
        <v>96</v>
      </c>
      <c r="B67" s="18" t="s">
        <v>97</v>
      </c>
      <c r="C67" s="3">
        <v>2200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f t="shared" si="23"/>
        <v>0</v>
      </c>
      <c r="N67" s="3">
        <f t="shared" si="24"/>
        <v>2200</v>
      </c>
    </row>
    <row r="68" spans="1:15" x14ac:dyDescent="0.25">
      <c r="A68" s="5" t="s">
        <v>98</v>
      </c>
      <c r="B68" s="18" t="s">
        <v>99</v>
      </c>
      <c r="C68" s="3">
        <v>2200</v>
      </c>
      <c r="D68" s="3">
        <v>0</v>
      </c>
      <c r="E68" s="3">
        <v>182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f t="shared" si="23"/>
        <v>182</v>
      </c>
      <c r="N68" s="3">
        <f t="shared" si="24"/>
        <v>2018</v>
      </c>
    </row>
    <row r="69" spans="1:15" x14ac:dyDescent="0.25">
      <c r="A69" s="5" t="s">
        <v>100</v>
      </c>
      <c r="B69" s="18" t="s">
        <v>101</v>
      </c>
      <c r="C69" s="3">
        <v>308657</v>
      </c>
      <c r="D69" s="3">
        <v>14114.08</v>
      </c>
      <c r="E69" s="3">
        <v>4104.68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f t="shared" si="23"/>
        <v>18218.760000000002</v>
      </c>
      <c r="N69" s="3">
        <f t="shared" si="24"/>
        <v>290438.24</v>
      </c>
    </row>
    <row r="70" spans="1:15" ht="30" x14ac:dyDescent="0.25">
      <c r="A70" s="5" t="s">
        <v>102</v>
      </c>
      <c r="B70" s="18" t="s">
        <v>103</v>
      </c>
      <c r="C70" s="3">
        <v>1500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f t="shared" si="23"/>
        <v>0</v>
      </c>
      <c r="N70" s="3">
        <f t="shared" si="24"/>
        <v>1500</v>
      </c>
    </row>
    <row r="71" spans="1:15" x14ac:dyDescent="0.25">
      <c r="A71" s="5" t="s">
        <v>104</v>
      </c>
      <c r="B71" s="18" t="s">
        <v>105</v>
      </c>
      <c r="C71" s="3">
        <v>208239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f t="shared" si="23"/>
        <v>0</v>
      </c>
      <c r="N71" s="3">
        <f t="shared" si="24"/>
        <v>208239</v>
      </c>
    </row>
    <row r="72" spans="1:15" x14ac:dyDescent="0.25">
      <c r="A72" s="5" t="s">
        <v>106</v>
      </c>
      <c r="B72" s="18" t="s">
        <v>107</v>
      </c>
      <c r="C72" s="3">
        <v>331693</v>
      </c>
      <c r="D72" s="3">
        <v>2930.74</v>
      </c>
      <c r="E72" s="3">
        <v>23055.91</v>
      </c>
      <c r="F72" s="3">
        <v>16675.8</v>
      </c>
      <c r="G72" s="3">
        <v>75408.77</v>
      </c>
      <c r="H72" s="3">
        <v>65592.73</v>
      </c>
      <c r="I72" s="3">
        <v>45502.85</v>
      </c>
      <c r="J72" s="3">
        <v>0</v>
      </c>
      <c r="K72" s="3">
        <v>0</v>
      </c>
      <c r="L72" s="3">
        <v>0</v>
      </c>
      <c r="M72" s="3">
        <f t="shared" si="23"/>
        <v>229166.80000000002</v>
      </c>
      <c r="N72" s="3">
        <f t="shared" si="24"/>
        <v>102526.19999999998</v>
      </c>
    </row>
    <row r="73" spans="1:15" x14ac:dyDescent="0.25">
      <c r="A73" s="5" t="s">
        <v>108</v>
      </c>
      <c r="B73" s="18" t="s">
        <v>109</v>
      </c>
      <c r="C73" s="3">
        <v>199039</v>
      </c>
      <c r="D73" s="3">
        <v>6837.04</v>
      </c>
      <c r="E73" s="3">
        <v>16032.04</v>
      </c>
      <c r="F73" s="3">
        <v>18431.98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f t="shared" si="23"/>
        <v>41301.06</v>
      </c>
      <c r="N73" s="3">
        <f t="shared" si="24"/>
        <v>157737.94</v>
      </c>
    </row>
    <row r="74" spans="1:15" x14ac:dyDescent="0.25">
      <c r="A74" s="5" t="s">
        <v>110</v>
      </c>
      <c r="B74" s="18" t="s">
        <v>111</v>
      </c>
      <c r="C74" s="3">
        <v>12150000</v>
      </c>
      <c r="D74" s="3">
        <v>3825382.78</v>
      </c>
      <c r="E74" s="3">
        <v>1548929.9</v>
      </c>
      <c r="F74" s="3">
        <v>634031.68000000005</v>
      </c>
      <c r="G74" s="3">
        <v>7648.24</v>
      </c>
      <c r="H74" s="3">
        <v>20930.52</v>
      </c>
      <c r="I74" s="3">
        <v>208230.71</v>
      </c>
      <c r="J74" s="3">
        <v>0</v>
      </c>
      <c r="K74" s="3">
        <v>0</v>
      </c>
      <c r="L74" s="3">
        <v>0</v>
      </c>
      <c r="M74" s="3">
        <f t="shared" si="23"/>
        <v>6245153.8299999991</v>
      </c>
      <c r="N74" s="3">
        <f t="shared" si="24"/>
        <v>5904846.1700000009</v>
      </c>
    </row>
    <row r="75" spans="1:15" ht="30" x14ac:dyDescent="0.25">
      <c r="A75" s="5" t="s">
        <v>112</v>
      </c>
      <c r="B75" s="18" t="s">
        <v>113</v>
      </c>
      <c r="C75" s="3">
        <v>296553</v>
      </c>
      <c r="D75" s="3">
        <v>356925</v>
      </c>
      <c r="E75" s="3">
        <v>45536.68</v>
      </c>
      <c r="F75" s="3">
        <v>600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f t="shared" si="23"/>
        <v>403061.68</v>
      </c>
      <c r="N75" s="3">
        <f t="shared" si="24"/>
        <v>-106508.68</v>
      </c>
    </row>
    <row r="76" spans="1:15" x14ac:dyDescent="0.25">
      <c r="A76" s="5" t="s">
        <v>114</v>
      </c>
      <c r="B76" s="18" t="s">
        <v>115</v>
      </c>
      <c r="C76" s="3">
        <v>0</v>
      </c>
      <c r="D76" s="3">
        <v>9903.4</v>
      </c>
      <c r="E76" s="3">
        <v>0</v>
      </c>
      <c r="F76" s="3">
        <v>30804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f t="shared" si="23"/>
        <v>40707.4</v>
      </c>
      <c r="N76" s="3">
        <f t="shared" si="24"/>
        <v>-40707.4</v>
      </c>
    </row>
    <row r="77" spans="1:15" x14ac:dyDescent="0.25">
      <c r="A77" s="5" t="s">
        <v>167</v>
      </c>
      <c r="B77" t="s">
        <v>175</v>
      </c>
      <c r="C77" s="3">
        <v>25000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/>
      <c r="K77" s="3"/>
      <c r="L77" s="3"/>
      <c r="M77" s="3">
        <f t="shared" si="23"/>
        <v>0</v>
      </c>
      <c r="N77" s="3">
        <f t="shared" si="24"/>
        <v>25000</v>
      </c>
    </row>
    <row r="78" spans="1:15" s="9" customFormat="1" ht="30" x14ac:dyDescent="0.25">
      <c r="A78" s="8">
        <v>8</v>
      </c>
      <c r="B78" s="17" t="s">
        <v>116</v>
      </c>
      <c r="C78" s="4">
        <f>+C79+C87+C91</f>
        <v>290461921.19999999</v>
      </c>
      <c r="D78" s="4">
        <f>+D79+D87+D91</f>
        <v>23809368.460000001</v>
      </c>
      <c r="E78" s="4">
        <f t="shared" ref="E78:N78" si="25">+E79+E87+E91</f>
        <v>26285762.520000003</v>
      </c>
      <c r="F78" s="4">
        <f t="shared" si="25"/>
        <v>21893495.159999996</v>
      </c>
      <c r="G78" s="4">
        <f t="shared" si="25"/>
        <v>37066557.200000003</v>
      </c>
      <c r="H78" s="4">
        <f t="shared" si="25"/>
        <v>20637292.120000001</v>
      </c>
      <c r="I78" s="4">
        <f t="shared" si="25"/>
        <v>18776775.640000001</v>
      </c>
      <c r="J78" s="4">
        <f t="shared" si="25"/>
        <v>0</v>
      </c>
      <c r="K78" s="4">
        <f t="shared" si="25"/>
        <v>0</v>
      </c>
      <c r="L78" s="4">
        <f t="shared" si="25"/>
        <v>0</v>
      </c>
      <c r="M78" s="4">
        <f t="shared" si="25"/>
        <v>148469251.10000002</v>
      </c>
      <c r="N78" s="4">
        <f t="shared" si="25"/>
        <v>141992670.09999999</v>
      </c>
      <c r="O78" s="11"/>
    </row>
    <row r="79" spans="1:15" s="9" customFormat="1" x14ac:dyDescent="0.25">
      <c r="A79" s="8">
        <v>8.1</v>
      </c>
      <c r="B79" s="17" t="s">
        <v>117</v>
      </c>
      <c r="C79" s="4">
        <f t="shared" ref="C79:N79" si="26">+C80+C81+C82+C83+C84+C85+C86</f>
        <v>140960192</v>
      </c>
      <c r="D79" s="4">
        <f t="shared" si="26"/>
        <v>10975507.859999999</v>
      </c>
      <c r="E79" s="4">
        <f t="shared" si="26"/>
        <v>15441056.530000001</v>
      </c>
      <c r="F79" s="4">
        <f t="shared" si="26"/>
        <v>10270259.559999997</v>
      </c>
      <c r="G79" s="4">
        <f t="shared" si="26"/>
        <v>14756403.780000001</v>
      </c>
      <c r="H79" s="4">
        <f t="shared" si="26"/>
        <v>8443753.5199999996</v>
      </c>
      <c r="I79" s="4">
        <f t="shared" si="26"/>
        <v>8302065.8999999994</v>
      </c>
      <c r="J79" s="4">
        <f t="shared" si="26"/>
        <v>0</v>
      </c>
      <c r="K79" s="4">
        <f t="shared" si="26"/>
        <v>0</v>
      </c>
      <c r="L79" s="4">
        <f t="shared" si="26"/>
        <v>0</v>
      </c>
      <c r="M79" s="4">
        <f t="shared" si="26"/>
        <v>68189047.150000006</v>
      </c>
      <c r="N79" s="4">
        <f t="shared" si="26"/>
        <v>72771144.849999994</v>
      </c>
      <c r="O79" s="11"/>
    </row>
    <row r="80" spans="1:15" x14ac:dyDescent="0.25">
      <c r="A80" s="5" t="s">
        <v>118</v>
      </c>
      <c r="B80" s="18" t="s">
        <v>119</v>
      </c>
      <c r="C80" s="3">
        <v>91319086</v>
      </c>
      <c r="D80" s="3">
        <v>6803112.0999999996</v>
      </c>
      <c r="E80" s="3">
        <v>10655883.4</v>
      </c>
      <c r="F80" s="3">
        <v>6440252.4199999999</v>
      </c>
      <c r="G80" s="3">
        <v>10332889.68</v>
      </c>
      <c r="H80" s="3">
        <v>5152960.0999999996</v>
      </c>
      <c r="I80" s="3">
        <v>3921934.7</v>
      </c>
      <c r="J80" s="3">
        <v>0</v>
      </c>
      <c r="K80" s="3">
        <v>0</v>
      </c>
      <c r="L80" s="3">
        <v>0</v>
      </c>
      <c r="M80" s="3">
        <f>+D80+E80+F80+G80+H80+I80+J80+K80+L80</f>
        <v>43307032.400000006</v>
      </c>
      <c r="N80" s="3">
        <f>+C80-M80</f>
        <v>48012053.599999994</v>
      </c>
    </row>
    <row r="81" spans="1:15" x14ac:dyDescent="0.25">
      <c r="A81" s="5" t="s">
        <v>120</v>
      </c>
      <c r="B81" s="18" t="s">
        <v>121</v>
      </c>
      <c r="C81" s="3">
        <v>35825424</v>
      </c>
      <c r="D81" s="3">
        <v>3024776.98</v>
      </c>
      <c r="E81" s="3">
        <v>3616207.45</v>
      </c>
      <c r="F81" s="3">
        <v>2690517.36</v>
      </c>
      <c r="G81" s="3">
        <v>3266656.48</v>
      </c>
      <c r="H81" s="3">
        <v>2213068.9900000002</v>
      </c>
      <c r="I81" s="3">
        <v>3498582.81</v>
      </c>
      <c r="J81" s="3">
        <v>0</v>
      </c>
      <c r="K81" s="3">
        <v>0</v>
      </c>
      <c r="L81" s="3">
        <v>0</v>
      </c>
      <c r="M81" s="3">
        <f t="shared" ref="M81:M86" si="27">+D81+E81+F81+G81+H81+I81+J81+K81+L81</f>
        <v>18309810.07</v>
      </c>
      <c r="N81" s="3">
        <f t="shared" ref="N81:N86" si="28">+C81-M81</f>
        <v>17515613.93</v>
      </c>
    </row>
    <row r="82" spans="1:15" x14ac:dyDescent="0.25">
      <c r="A82" s="5" t="s">
        <v>122</v>
      </c>
      <c r="B82" s="18" t="s">
        <v>123</v>
      </c>
      <c r="C82" s="3">
        <v>4989265</v>
      </c>
      <c r="D82" s="3">
        <v>459173.03</v>
      </c>
      <c r="E82" s="3">
        <v>373593.99</v>
      </c>
      <c r="F82" s="3">
        <v>373559.19</v>
      </c>
      <c r="G82" s="3">
        <v>546595.81000000006</v>
      </c>
      <c r="H82" s="3">
        <v>373559.19</v>
      </c>
      <c r="I82" s="3">
        <v>371498.41</v>
      </c>
      <c r="J82" s="3">
        <v>0</v>
      </c>
      <c r="K82" s="3">
        <v>0</v>
      </c>
      <c r="L82" s="3">
        <v>0</v>
      </c>
      <c r="M82" s="3">
        <f t="shared" si="27"/>
        <v>2497979.62</v>
      </c>
      <c r="N82" s="3">
        <f t="shared" si="28"/>
        <v>2491285.38</v>
      </c>
    </row>
    <row r="83" spans="1:15" x14ac:dyDescent="0.25">
      <c r="A83" s="5" t="s">
        <v>124</v>
      </c>
      <c r="B83" s="18" t="s">
        <v>125</v>
      </c>
      <c r="C83" s="3">
        <v>664438</v>
      </c>
      <c r="D83" s="3">
        <v>82313.259999999995</v>
      </c>
      <c r="E83" s="3">
        <v>81596.639999999999</v>
      </c>
      <c r="F83" s="3">
        <v>182343.79</v>
      </c>
      <c r="G83" s="3">
        <v>56289.32</v>
      </c>
      <c r="H83" s="3">
        <v>157501.5</v>
      </c>
      <c r="I83" s="3">
        <v>118047.48</v>
      </c>
      <c r="J83" s="3">
        <v>0</v>
      </c>
      <c r="K83" s="3">
        <v>0</v>
      </c>
      <c r="L83" s="3">
        <v>0</v>
      </c>
      <c r="M83" s="3">
        <f t="shared" si="27"/>
        <v>678091.99</v>
      </c>
      <c r="N83" s="3">
        <f t="shared" si="28"/>
        <v>-13653.989999999991</v>
      </c>
    </row>
    <row r="84" spans="1:15" x14ac:dyDescent="0.25">
      <c r="A84" s="5" t="s">
        <v>126</v>
      </c>
      <c r="B84" s="18" t="s">
        <v>127</v>
      </c>
      <c r="C84" s="3">
        <v>2598103</v>
      </c>
      <c r="D84" s="3">
        <v>174471.34</v>
      </c>
      <c r="E84" s="3">
        <v>303422.2</v>
      </c>
      <c r="F84" s="3">
        <v>162621.10999999999</v>
      </c>
      <c r="G84" s="3">
        <v>153400.74</v>
      </c>
      <c r="H84" s="3">
        <v>140808.29999999999</v>
      </c>
      <c r="I84" s="3">
        <v>691.26</v>
      </c>
      <c r="J84" s="3">
        <v>0</v>
      </c>
      <c r="K84" s="3">
        <v>0</v>
      </c>
      <c r="L84" s="3">
        <v>0</v>
      </c>
      <c r="M84" s="3">
        <f t="shared" si="27"/>
        <v>935414.95</v>
      </c>
      <c r="N84" s="3">
        <f t="shared" si="28"/>
        <v>1662688.05</v>
      </c>
    </row>
    <row r="85" spans="1:15" x14ac:dyDescent="0.25">
      <c r="A85" s="5" t="s">
        <v>128</v>
      </c>
      <c r="B85" s="18" t="s">
        <v>129</v>
      </c>
      <c r="C85" s="3">
        <v>5373281</v>
      </c>
      <c r="D85" s="3">
        <v>415778.22</v>
      </c>
      <c r="E85" s="3">
        <v>394469.92</v>
      </c>
      <c r="F85" s="3">
        <v>405082.76</v>
      </c>
      <c r="G85" s="3">
        <v>384688.82</v>
      </c>
      <c r="H85" s="3">
        <v>389972.51</v>
      </c>
      <c r="I85" s="3">
        <v>375428.31</v>
      </c>
      <c r="J85" s="3">
        <v>0</v>
      </c>
      <c r="K85" s="3">
        <v>0</v>
      </c>
      <c r="L85" s="3">
        <v>0</v>
      </c>
      <c r="M85" s="3">
        <f t="shared" si="27"/>
        <v>2365420.54</v>
      </c>
      <c r="N85" s="3">
        <f t="shared" si="28"/>
        <v>3007860.46</v>
      </c>
    </row>
    <row r="86" spans="1:15" x14ac:dyDescent="0.25">
      <c r="A86" s="5" t="s">
        <v>130</v>
      </c>
      <c r="B86" s="18" t="s">
        <v>131</v>
      </c>
      <c r="C86" s="3">
        <v>190595</v>
      </c>
      <c r="D86" s="3">
        <v>15882.93</v>
      </c>
      <c r="E86" s="3">
        <v>15882.93</v>
      </c>
      <c r="F86" s="3">
        <v>15882.93</v>
      </c>
      <c r="G86" s="3">
        <v>15882.93</v>
      </c>
      <c r="H86" s="3">
        <v>15882.93</v>
      </c>
      <c r="I86" s="3">
        <v>15882.93</v>
      </c>
      <c r="J86" s="3">
        <v>0</v>
      </c>
      <c r="K86" s="3">
        <v>0</v>
      </c>
      <c r="L86" s="3">
        <v>0</v>
      </c>
      <c r="M86" s="3">
        <f t="shared" si="27"/>
        <v>95297.579999999987</v>
      </c>
      <c r="N86" s="3">
        <f t="shared" si="28"/>
        <v>95297.420000000013</v>
      </c>
    </row>
    <row r="87" spans="1:15" s="9" customFormat="1" x14ac:dyDescent="0.25">
      <c r="A87" s="8">
        <v>8.1999999999999993</v>
      </c>
      <c r="B87" s="17" t="s">
        <v>132</v>
      </c>
      <c r="C87" s="4">
        <f t="shared" ref="C87:N87" si="29">+C88+C89+C90</f>
        <v>123416454</v>
      </c>
      <c r="D87" s="4">
        <f t="shared" si="29"/>
        <v>10493241.600000001</v>
      </c>
      <c r="E87" s="4">
        <f t="shared" si="29"/>
        <v>10749575.920000002</v>
      </c>
      <c r="F87" s="4">
        <f t="shared" si="29"/>
        <v>10806211.600000001</v>
      </c>
      <c r="G87" s="4">
        <f t="shared" si="29"/>
        <v>10477106.600000001</v>
      </c>
      <c r="H87" s="4">
        <f t="shared" si="29"/>
        <v>10477106.600000001</v>
      </c>
      <c r="I87" s="4">
        <f t="shared" si="29"/>
        <v>10474709.740000002</v>
      </c>
      <c r="J87" s="4">
        <f t="shared" si="29"/>
        <v>0</v>
      </c>
      <c r="K87" s="4">
        <f t="shared" si="29"/>
        <v>0</v>
      </c>
      <c r="L87" s="4">
        <f t="shared" si="29"/>
        <v>0</v>
      </c>
      <c r="M87" s="4">
        <f t="shared" si="29"/>
        <v>63477952.059999995</v>
      </c>
      <c r="N87" s="4">
        <f t="shared" si="29"/>
        <v>59938501.940000005</v>
      </c>
      <c r="O87" s="11"/>
    </row>
    <row r="88" spans="1:15" ht="30" x14ac:dyDescent="0.25">
      <c r="A88" s="5" t="s">
        <v>133</v>
      </c>
      <c r="B88" s="18" t="s">
        <v>134</v>
      </c>
      <c r="C88" s="3">
        <v>15044128</v>
      </c>
      <c r="D88" s="3">
        <v>1504412.8</v>
      </c>
      <c r="E88" s="3">
        <v>1504412.8</v>
      </c>
      <c r="F88" s="3">
        <v>1504412.8</v>
      </c>
      <c r="G88" s="3">
        <v>1504412.8</v>
      </c>
      <c r="H88" s="3">
        <v>1504412.8</v>
      </c>
      <c r="I88" s="3">
        <v>1504412.8</v>
      </c>
      <c r="J88" s="3">
        <v>0</v>
      </c>
      <c r="K88" s="3">
        <v>0</v>
      </c>
      <c r="L88" s="3">
        <v>0</v>
      </c>
      <c r="M88" s="3">
        <f>+D88+E88+F88+G88+H88+I88+J88+K88+L88</f>
        <v>9026476.8000000007</v>
      </c>
      <c r="N88" s="3">
        <f>+C88-M88</f>
        <v>6017651.1999999993</v>
      </c>
    </row>
    <row r="89" spans="1:15" ht="30" x14ac:dyDescent="0.25">
      <c r="A89" s="5" t="s">
        <v>135</v>
      </c>
      <c r="B89" s="18" t="s">
        <v>136</v>
      </c>
      <c r="C89" s="3">
        <v>107672326</v>
      </c>
      <c r="D89" s="3">
        <v>8972693.8000000007</v>
      </c>
      <c r="E89" s="3">
        <v>8972693.8000000007</v>
      </c>
      <c r="F89" s="3">
        <v>8972693.8000000007</v>
      </c>
      <c r="G89" s="3">
        <v>8972693.8000000007</v>
      </c>
      <c r="H89" s="3">
        <v>8972693.8000000007</v>
      </c>
      <c r="I89" s="3">
        <v>8972693.8000000007</v>
      </c>
      <c r="J89" s="3">
        <v>0</v>
      </c>
      <c r="K89" s="3">
        <v>0</v>
      </c>
      <c r="L89" s="3">
        <v>0</v>
      </c>
      <c r="M89" s="3">
        <f t="shared" ref="M89:M90" si="30">+D89+E89+F89+G89+H89+I89+J89+K89+L89</f>
        <v>53836162.799999997</v>
      </c>
      <c r="N89" s="3">
        <f t="shared" ref="N89:N90" si="31">+C89-M89</f>
        <v>53836163.200000003</v>
      </c>
    </row>
    <row r="90" spans="1:15" x14ac:dyDescent="0.25">
      <c r="A90" s="5" t="s">
        <v>137</v>
      </c>
      <c r="B90" s="18" t="s">
        <v>138</v>
      </c>
      <c r="C90" s="3">
        <v>700000</v>
      </c>
      <c r="D90" s="3">
        <v>16135</v>
      </c>
      <c r="E90" s="3">
        <v>272469.32</v>
      </c>
      <c r="F90" s="3">
        <v>329105</v>
      </c>
      <c r="G90" s="3">
        <v>0</v>
      </c>
      <c r="H90" s="3">
        <v>0</v>
      </c>
      <c r="I90" s="3">
        <v>-2396.86</v>
      </c>
      <c r="J90" s="3">
        <v>0</v>
      </c>
      <c r="K90" s="3">
        <v>0</v>
      </c>
      <c r="L90" s="3">
        <v>0</v>
      </c>
      <c r="M90" s="3">
        <f t="shared" si="30"/>
        <v>615312.46000000008</v>
      </c>
      <c r="N90" s="3">
        <f t="shared" si="31"/>
        <v>84687.539999999921</v>
      </c>
    </row>
    <row r="91" spans="1:15" s="9" customFormat="1" x14ac:dyDescent="0.25">
      <c r="A91" s="8">
        <v>8.3000000000000007</v>
      </c>
      <c r="B91" s="17" t="s">
        <v>139</v>
      </c>
      <c r="C91" s="4">
        <f t="shared" ref="C91:N91" si="32">+C92+C93+C94+C95+C96</f>
        <v>26085275.199999999</v>
      </c>
      <c r="D91" s="4">
        <f t="shared" si="32"/>
        <v>2340619</v>
      </c>
      <c r="E91" s="4">
        <f t="shared" si="32"/>
        <v>95130.07</v>
      </c>
      <c r="F91" s="4">
        <f t="shared" si="32"/>
        <v>817024</v>
      </c>
      <c r="G91" s="4">
        <f t="shared" si="32"/>
        <v>11833046.82</v>
      </c>
      <c r="H91" s="4">
        <f t="shared" si="32"/>
        <v>1716432</v>
      </c>
      <c r="I91" s="4">
        <f t="shared" si="32"/>
        <v>0</v>
      </c>
      <c r="J91" s="4">
        <f t="shared" si="32"/>
        <v>0</v>
      </c>
      <c r="K91" s="4">
        <f t="shared" si="32"/>
        <v>0</v>
      </c>
      <c r="L91" s="4">
        <f t="shared" si="32"/>
        <v>0</v>
      </c>
      <c r="M91" s="4">
        <f t="shared" si="32"/>
        <v>16802251.890000001</v>
      </c>
      <c r="N91" s="4">
        <f t="shared" si="32"/>
        <v>9283023.3099999987</v>
      </c>
      <c r="O91" s="11"/>
    </row>
    <row r="92" spans="1:15" x14ac:dyDescent="0.25">
      <c r="A92" s="5" t="s">
        <v>140</v>
      </c>
      <c r="B92" s="18" t="s">
        <v>141</v>
      </c>
      <c r="C92" s="3">
        <v>10904396</v>
      </c>
      <c r="D92" s="3">
        <v>0</v>
      </c>
      <c r="E92" s="3">
        <v>0</v>
      </c>
      <c r="F92" s="3">
        <v>0</v>
      </c>
      <c r="G92" s="3">
        <v>8723516.8000000007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f>+D92+E92+F92+G92+H92+I92+J92+K92+L92</f>
        <v>8723516.8000000007</v>
      </c>
      <c r="N92" s="3">
        <f>+C92-M92</f>
        <v>2180879.1999999993</v>
      </c>
    </row>
    <row r="93" spans="1:15" x14ac:dyDescent="0.25">
      <c r="A93" s="5" t="s">
        <v>142</v>
      </c>
      <c r="B93" s="18" t="s">
        <v>143</v>
      </c>
      <c r="C93" s="3">
        <v>2000000</v>
      </c>
      <c r="D93" s="3">
        <v>0</v>
      </c>
      <c r="E93" s="3">
        <v>95130.07</v>
      </c>
      <c r="F93" s="3">
        <v>0</v>
      </c>
      <c r="G93" s="3">
        <v>80679.8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f t="shared" ref="M93:M96" si="33">+D93+E93+F93+G93+H93+I93+J93+K93+L93</f>
        <v>175809.87</v>
      </c>
      <c r="N93" s="3">
        <f t="shared" ref="N93:N96" si="34">+C93-M93</f>
        <v>1824190.13</v>
      </c>
    </row>
    <row r="94" spans="1:15" x14ac:dyDescent="0.25">
      <c r="A94" s="5" t="s">
        <v>144</v>
      </c>
      <c r="B94" s="18" t="s">
        <v>145</v>
      </c>
      <c r="C94" s="3">
        <v>2180879.2000000002</v>
      </c>
      <c r="D94" s="3">
        <v>0</v>
      </c>
      <c r="E94" s="3">
        <v>0</v>
      </c>
      <c r="F94" s="3">
        <v>0</v>
      </c>
      <c r="G94" s="3">
        <v>2180879.2000000002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f t="shared" si="33"/>
        <v>2180879.2000000002</v>
      </c>
      <c r="N94" s="3">
        <f t="shared" si="34"/>
        <v>0</v>
      </c>
    </row>
    <row r="95" spans="1:15" x14ac:dyDescent="0.25">
      <c r="A95" s="5" t="s">
        <v>146</v>
      </c>
      <c r="B95" s="18" t="s">
        <v>147</v>
      </c>
      <c r="C95" s="3">
        <v>11000000</v>
      </c>
      <c r="D95" s="3">
        <v>2340619</v>
      </c>
      <c r="E95" s="3">
        <v>0</v>
      </c>
      <c r="F95" s="3">
        <v>817024</v>
      </c>
      <c r="G95" s="3">
        <v>756611</v>
      </c>
      <c r="H95" s="3">
        <v>1716432</v>
      </c>
      <c r="I95" s="3">
        <v>0</v>
      </c>
      <c r="J95" s="3">
        <v>0</v>
      </c>
      <c r="K95" s="3">
        <v>0</v>
      </c>
      <c r="L95" s="3">
        <v>0</v>
      </c>
      <c r="M95" s="3">
        <f t="shared" si="33"/>
        <v>5630686</v>
      </c>
      <c r="N95" s="3">
        <f t="shared" si="34"/>
        <v>5369314</v>
      </c>
    </row>
    <row r="96" spans="1:15" x14ac:dyDescent="0.25">
      <c r="A96" s="5" t="s">
        <v>168</v>
      </c>
      <c r="B96" s="18" t="s">
        <v>169</v>
      </c>
      <c r="C96" s="3">
        <v>0</v>
      </c>
      <c r="D96" s="7">
        <v>0</v>
      </c>
      <c r="E96" s="7">
        <v>0</v>
      </c>
      <c r="F96" s="7">
        <v>0</v>
      </c>
      <c r="G96" s="7">
        <v>91360.02</v>
      </c>
      <c r="H96" s="7">
        <v>0</v>
      </c>
      <c r="I96" s="7">
        <v>0</v>
      </c>
      <c r="M96" s="3">
        <f t="shared" si="33"/>
        <v>91360.02</v>
      </c>
      <c r="N96" s="3">
        <f t="shared" si="34"/>
        <v>-91360.02</v>
      </c>
    </row>
    <row r="104" spans="14:14" x14ac:dyDescent="0.25">
      <c r="N104" s="20"/>
    </row>
  </sheetData>
  <mergeCells count="3">
    <mergeCell ref="A1:N1"/>
    <mergeCell ref="A2:N2"/>
    <mergeCell ref="A3:N3"/>
  </mergeCells>
  <printOptions horizontalCentered="1"/>
  <pageMargins left="0.59055118110236227" right="0.59055118110236227" top="0.59055118110236227" bottom="0.47244094488188981" header="0.31496062992125984" footer="0.31496062992125984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ENE-JUN</vt:lpstr>
      <vt:lpstr>'ENE-JUN'!Área_de_impresión</vt:lpstr>
      <vt:lpstr>'ENE-JUN'!Títulos_a_imprimir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Amalia Tellez</cp:lastModifiedBy>
  <cp:lastPrinted>2020-07-08T22:26:43Z</cp:lastPrinted>
  <dcterms:created xsi:type="dcterms:W3CDTF">2017-04-19T22:32:27Z</dcterms:created>
  <dcterms:modified xsi:type="dcterms:W3CDTF">2020-07-08T22:26:46Z</dcterms:modified>
</cp:coreProperties>
</file>